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mp" ContentType="image/bitmap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isk\Desktop\"/>
    </mc:Choice>
  </mc:AlternateContent>
  <bookViews>
    <workbookView xWindow="0" yWindow="0" windowWidth="0" windowHeight="0"/>
  </bookViews>
  <sheets>
    <sheet name="Rekapitulace stavby" sheetId="1" r:id="rId1"/>
    <sheet name="SO01 2024 - Stavební část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'SO01 2024 - Stavební část'!$C$141:$K$558</definedName>
    <definedName name="_xlnm.Print_Area" localSheetId="1">'SO01 2024 - Stavební část'!$C$4:$J$76,'SO01 2024 - Stavební část'!$C$82:$J$123,'SO01 2024 - Stavební část'!$C$129:$J$558</definedName>
    <definedName name="_xlnm.Print_Titles" localSheetId="1">'SO01 2024 - Stavební část'!$141:$141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546"/>
  <c r="BH546"/>
  <c r="BG546"/>
  <c r="BF546"/>
  <c r="T546"/>
  <c r="T537"/>
  <c r="R546"/>
  <c r="R537"/>
  <c r="P546"/>
  <c r="P537"/>
  <c r="BI538"/>
  <c r="BH538"/>
  <c r="BG538"/>
  <c r="BF538"/>
  <c r="T538"/>
  <c r="R538"/>
  <c r="P538"/>
  <c r="BI535"/>
  <c r="BH535"/>
  <c r="BG535"/>
  <c r="BF535"/>
  <c r="T535"/>
  <c r="T534"/>
  <c r="R535"/>
  <c r="R534"/>
  <c r="P535"/>
  <c r="P534"/>
  <c r="BI532"/>
  <c r="BH532"/>
  <c r="BG532"/>
  <c r="BF532"/>
  <c r="T532"/>
  <c r="T531"/>
  <c r="R532"/>
  <c r="R531"/>
  <c r="P532"/>
  <c r="P531"/>
  <c r="BI529"/>
  <c r="BH529"/>
  <c r="BG529"/>
  <c r="BF529"/>
  <c r="T529"/>
  <c r="R529"/>
  <c r="P529"/>
  <c r="BI527"/>
  <c r="BH527"/>
  <c r="BG527"/>
  <c r="BF527"/>
  <c r="T527"/>
  <c r="R527"/>
  <c r="P527"/>
  <c r="BI523"/>
  <c r="BH523"/>
  <c r="BG523"/>
  <c r="BF523"/>
  <c r="T523"/>
  <c r="R523"/>
  <c r="P523"/>
  <c r="BI521"/>
  <c r="BH521"/>
  <c r="BG521"/>
  <c r="BF521"/>
  <c r="T521"/>
  <c r="R521"/>
  <c r="P521"/>
  <c r="BI518"/>
  <c r="BH518"/>
  <c r="BG518"/>
  <c r="BF518"/>
  <c r="T518"/>
  <c r="R518"/>
  <c r="P518"/>
  <c r="BI513"/>
  <c r="BH513"/>
  <c r="BG513"/>
  <c r="BF513"/>
  <c r="T513"/>
  <c r="R513"/>
  <c r="P513"/>
  <c r="BI511"/>
  <c r="BH511"/>
  <c r="BG511"/>
  <c r="BF511"/>
  <c r="T511"/>
  <c r="R511"/>
  <c r="P511"/>
  <c r="BI508"/>
  <c r="BH508"/>
  <c r="BG508"/>
  <c r="BF508"/>
  <c r="T508"/>
  <c r="R508"/>
  <c r="P508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6"/>
  <c r="BH476"/>
  <c r="BG476"/>
  <c r="BF476"/>
  <c r="T476"/>
  <c r="R476"/>
  <c r="P476"/>
  <c r="BI472"/>
  <c r="BH472"/>
  <c r="BG472"/>
  <c r="BF472"/>
  <c r="T472"/>
  <c r="R472"/>
  <c r="P472"/>
  <c r="BI470"/>
  <c r="BH470"/>
  <c r="BG470"/>
  <c r="BF470"/>
  <c r="T470"/>
  <c r="R470"/>
  <c r="P470"/>
  <c r="BI466"/>
  <c r="BH466"/>
  <c r="BG466"/>
  <c r="BF466"/>
  <c r="T466"/>
  <c r="R466"/>
  <c r="P466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3"/>
  <c r="BH453"/>
  <c r="BG453"/>
  <c r="BF453"/>
  <c r="T453"/>
  <c r="R453"/>
  <c r="P453"/>
  <c r="BI450"/>
  <c r="BH450"/>
  <c r="BG450"/>
  <c r="BF450"/>
  <c r="T450"/>
  <c r="R450"/>
  <c r="P450"/>
  <c r="BI448"/>
  <c r="BH448"/>
  <c r="BG448"/>
  <c r="BF448"/>
  <c r="T448"/>
  <c r="R448"/>
  <c r="P448"/>
  <c r="BI443"/>
  <c r="BH443"/>
  <c r="BG443"/>
  <c r="BF443"/>
  <c r="T443"/>
  <c r="R443"/>
  <c r="P443"/>
  <c r="BI431"/>
  <c r="BH431"/>
  <c r="BG431"/>
  <c r="BF431"/>
  <c r="T431"/>
  <c r="R431"/>
  <c r="P431"/>
  <c r="BI429"/>
  <c r="BH429"/>
  <c r="BG429"/>
  <c r="BF429"/>
  <c r="T429"/>
  <c r="R429"/>
  <c r="P429"/>
  <c r="BI426"/>
  <c r="BH426"/>
  <c r="BG426"/>
  <c r="BF426"/>
  <c r="T426"/>
  <c r="R426"/>
  <c r="P426"/>
  <c r="BI422"/>
  <c r="BH422"/>
  <c r="BG422"/>
  <c r="BF422"/>
  <c r="T422"/>
  <c r="R422"/>
  <c r="P422"/>
  <c r="BI414"/>
  <c r="BH414"/>
  <c r="BG414"/>
  <c r="BF414"/>
  <c r="T414"/>
  <c r="R414"/>
  <c r="P414"/>
  <c r="BI411"/>
  <c r="BH411"/>
  <c r="BG411"/>
  <c r="BF411"/>
  <c r="T411"/>
  <c r="R411"/>
  <c r="P411"/>
  <c r="BI409"/>
  <c r="BH409"/>
  <c r="BG409"/>
  <c r="BF409"/>
  <c r="T409"/>
  <c r="R409"/>
  <c r="P409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89"/>
  <c r="BH389"/>
  <c r="BG389"/>
  <c r="BF389"/>
  <c r="T389"/>
  <c r="R389"/>
  <c r="P389"/>
  <c r="BI373"/>
  <c r="BH373"/>
  <c r="BG373"/>
  <c r="BF373"/>
  <c r="T373"/>
  <c r="R373"/>
  <c r="P373"/>
  <c r="BI365"/>
  <c r="BH365"/>
  <c r="BG365"/>
  <c r="BF365"/>
  <c r="T365"/>
  <c r="R365"/>
  <c r="P365"/>
  <c r="BI348"/>
  <c r="BH348"/>
  <c r="BG348"/>
  <c r="BF348"/>
  <c r="T348"/>
  <c r="R348"/>
  <c r="P348"/>
  <c r="BI345"/>
  <c r="BH345"/>
  <c r="BG345"/>
  <c r="BF345"/>
  <c r="T345"/>
  <c r="R345"/>
  <c r="P345"/>
  <c r="BI336"/>
  <c r="BH336"/>
  <c r="BG336"/>
  <c r="BF336"/>
  <c r="T336"/>
  <c r="R336"/>
  <c r="P336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18"/>
  <c r="BH318"/>
  <c r="BG318"/>
  <c r="BF318"/>
  <c r="T318"/>
  <c r="R318"/>
  <c r="P318"/>
  <c r="BI309"/>
  <c r="BH309"/>
  <c r="BG309"/>
  <c r="BF309"/>
  <c r="T309"/>
  <c r="R309"/>
  <c r="P309"/>
  <c r="BI301"/>
  <c r="BH301"/>
  <c r="BG301"/>
  <c r="BF301"/>
  <c r="T301"/>
  <c r="R301"/>
  <c r="P301"/>
  <c r="BI293"/>
  <c r="BH293"/>
  <c r="BG293"/>
  <c r="BF293"/>
  <c r="T293"/>
  <c r="R293"/>
  <c r="P293"/>
  <c r="BI291"/>
  <c r="BH291"/>
  <c r="BG291"/>
  <c r="BF291"/>
  <c r="T291"/>
  <c r="R291"/>
  <c r="P291"/>
  <c r="BI279"/>
  <c r="BH279"/>
  <c r="BG279"/>
  <c r="BF279"/>
  <c r="T279"/>
  <c r="R279"/>
  <c r="P279"/>
  <c r="BI271"/>
  <c r="BH271"/>
  <c r="BG271"/>
  <c r="BF271"/>
  <c r="T271"/>
  <c r="R271"/>
  <c r="P271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3"/>
  <c r="BH193"/>
  <c r="BG193"/>
  <c r="BF193"/>
  <c r="T193"/>
  <c r="R193"/>
  <c r="P193"/>
  <c r="BI191"/>
  <c r="BH191"/>
  <c r="BG191"/>
  <c r="BF191"/>
  <c r="T191"/>
  <c r="R191"/>
  <c r="P191"/>
  <c r="BI183"/>
  <c r="BH183"/>
  <c r="BG183"/>
  <c r="BF183"/>
  <c r="T183"/>
  <c r="R183"/>
  <c r="P183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F136"/>
  <c r="E134"/>
  <c r="BI121"/>
  <c r="BH121"/>
  <c r="BG121"/>
  <c r="BF121"/>
  <c r="BI120"/>
  <c r="BH120"/>
  <c r="BG120"/>
  <c r="BF120"/>
  <c r="BE120"/>
  <c r="BI119"/>
  <c r="BH119"/>
  <c r="BG119"/>
  <c r="BF119"/>
  <c r="BE119"/>
  <c r="BI118"/>
  <c r="BH118"/>
  <c r="BG118"/>
  <c r="BF118"/>
  <c r="BE118"/>
  <c r="BI117"/>
  <c r="BH117"/>
  <c r="BG117"/>
  <c r="BF117"/>
  <c r="BE117"/>
  <c r="BI116"/>
  <c r="BH116"/>
  <c r="BG116"/>
  <c r="BF116"/>
  <c r="BE116"/>
  <c r="F89"/>
  <c r="E87"/>
  <c r="J24"/>
  <c r="E24"/>
  <c r="J139"/>
  <c r="J23"/>
  <c r="J21"/>
  <c r="E21"/>
  <c r="J138"/>
  <c r="J20"/>
  <c r="J18"/>
  <c r="E18"/>
  <c r="F139"/>
  <c r="J17"/>
  <c r="J15"/>
  <c r="E15"/>
  <c r="F138"/>
  <c r="J14"/>
  <c r="J12"/>
  <c r="J136"/>
  <c r="E7"/>
  <c r="E132"/>
  <c i="1" r="L90"/>
  <c r="AM90"/>
  <c r="AM89"/>
  <c r="L89"/>
  <c r="AM87"/>
  <c r="L87"/>
  <c r="L85"/>
  <c r="L84"/>
  <c i="2" r="J546"/>
  <c r="BK529"/>
  <c r="BK523"/>
  <c r="J521"/>
  <c r="J518"/>
  <c r="J513"/>
  <c r="BK511"/>
  <c r="BK508"/>
  <c r="J505"/>
  <c r="J503"/>
  <c r="J501"/>
  <c r="J499"/>
  <c r="BK497"/>
  <c r="J495"/>
  <c r="J493"/>
  <c r="J491"/>
  <c r="J489"/>
  <c r="J487"/>
  <c r="J485"/>
  <c r="J483"/>
  <c r="J481"/>
  <c r="J479"/>
  <c r="J476"/>
  <c r="J472"/>
  <c r="J470"/>
  <c r="BK466"/>
  <c r="BK464"/>
  <c r="BK461"/>
  <c r="BK458"/>
  <c r="BK455"/>
  <c r="BK453"/>
  <c r="BK450"/>
  <c r="BK448"/>
  <c r="BK443"/>
  <c r="BK431"/>
  <c r="BK429"/>
  <c r="BK426"/>
  <c r="BK422"/>
  <c r="BK414"/>
  <c r="BK411"/>
  <c r="BK402"/>
  <c r="J402"/>
  <c r="J400"/>
  <c r="J398"/>
  <c r="BK394"/>
  <c r="BK389"/>
  <c r="BK373"/>
  <c r="BK365"/>
  <c r="J348"/>
  <c r="BK336"/>
  <c r="BK327"/>
  <c r="J301"/>
  <c r="BK291"/>
  <c r="BK271"/>
  <c r="BK264"/>
  <c r="J259"/>
  <c r="BK255"/>
  <c r="J251"/>
  <c r="J246"/>
  <c r="J242"/>
  <c r="J238"/>
  <c r="BK229"/>
  <c r="BK208"/>
  <c r="BK202"/>
  <c r="BK191"/>
  <c r="BK174"/>
  <c r="BK170"/>
  <c r="BK164"/>
  <c r="J162"/>
  <c r="J156"/>
  <c r="J147"/>
  <c r="BK546"/>
  <c r="J538"/>
  <c r="J532"/>
  <c r="J529"/>
  <c r="J523"/>
  <c r="BK348"/>
  <c r="J336"/>
  <c r="J331"/>
  <c r="J327"/>
  <c r="BK309"/>
  <c r="J293"/>
  <c r="BK279"/>
  <c r="J264"/>
  <c r="BK259"/>
  <c r="J255"/>
  <c r="BK251"/>
  <c r="BK246"/>
  <c r="J244"/>
  <c r="BK240"/>
  <c r="J229"/>
  <c r="BK227"/>
  <c r="BK206"/>
  <c r="BK198"/>
  <c r="J183"/>
  <c r="BK172"/>
  <c r="J166"/>
  <c r="BK162"/>
  <c r="BK159"/>
  <c r="BK153"/>
  <c r="J145"/>
  <c i="1" r="AS94"/>
  <c i="2" r="BK535"/>
  <c r="BK532"/>
  <c r="J527"/>
  <c r="BK521"/>
  <c r="BK518"/>
  <c r="BK513"/>
  <c r="J511"/>
  <c r="J508"/>
  <c r="BK505"/>
  <c r="BK503"/>
  <c r="BK501"/>
  <c r="BK499"/>
  <c r="J497"/>
  <c r="BK495"/>
  <c r="BK493"/>
  <c r="BK491"/>
  <c r="BK489"/>
  <c r="BK487"/>
  <c r="BK485"/>
  <c r="BK483"/>
  <c r="BK481"/>
  <c r="BK479"/>
  <c r="BK476"/>
  <c r="BK472"/>
  <c r="BK470"/>
  <c r="J466"/>
  <c r="J464"/>
  <c r="J461"/>
  <c r="J458"/>
  <c r="J455"/>
  <c r="J453"/>
  <c r="J450"/>
  <c r="J448"/>
  <c r="J443"/>
  <c r="J431"/>
  <c r="J429"/>
  <c r="J426"/>
  <c r="J422"/>
  <c r="J414"/>
  <c r="J411"/>
  <c r="BK409"/>
  <c r="J409"/>
  <c r="BK400"/>
  <c r="BK398"/>
  <c r="BK396"/>
  <c r="J396"/>
  <c r="J394"/>
  <c r="J389"/>
  <c r="J373"/>
  <c r="BK345"/>
  <c r="J329"/>
  <c r="J318"/>
  <c r="J309"/>
  <c r="BK293"/>
  <c r="J279"/>
  <c r="BK261"/>
  <c r="J257"/>
  <c r="BK253"/>
  <c r="J249"/>
  <c r="BK244"/>
  <c r="J240"/>
  <c r="J231"/>
  <c r="J227"/>
  <c r="J206"/>
  <c r="J198"/>
  <c r="J193"/>
  <c r="BK183"/>
  <c r="J172"/>
  <c r="BK166"/>
  <c r="J159"/>
  <c r="J153"/>
  <c r="BK149"/>
  <c r="BK145"/>
  <c r="BK538"/>
  <c r="J535"/>
  <c r="BK527"/>
  <c r="J365"/>
  <c r="J345"/>
  <c r="BK331"/>
  <c r="BK329"/>
  <c r="BK318"/>
  <c r="BK301"/>
  <c r="J291"/>
  <c r="J271"/>
  <c r="J261"/>
  <c r="BK257"/>
  <c r="J253"/>
  <c r="BK249"/>
  <c r="BK242"/>
  <c r="BK238"/>
  <c r="BK231"/>
  <c r="J208"/>
  <c r="J202"/>
  <c r="BK193"/>
  <c r="J191"/>
  <c r="J174"/>
  <c r="J170"/>
  <c r="J164"/>
  <c r="BK156"/>
  <c r="J149"/>
  <c r="BK147"/>
  <c l="1" r="BK144"/>
  <c r="T144"/>
  <c r="P263"/>
  <c r="T263"/>
  <c r="P326"/>
  <c r="T326"/>
  <c r="P335"/>
  <c r="BK347"/>
  <c r="J347"/>
  <c r="J102"/>
  <c r="R347"/>
  <c r="P144"/>
  <c r="R144"/>
  <c r="BK263"/>
  <c r="J263"/>
  <c r="J99"/>
  <c r="R263"/>
  <c r="BK326"/>
  <c r="J326"/>
  <c r="J100"/>
  <c r="R326"/>
  <c r="BK335"/>
  <c r="J335"/>
  <c r="J101"/>
  <c r="R335"/>
  <c r="T335"/>
  <c r="P347"/>
  <c r="T347"/>
  <c r="BK447"/>
  <c r="J447"/>
  <c r="J103"/>
  <c r="P447"/>
  <c r="R447"/>
  <c r="T447"/>
  <c r="BK469"/>
  <c r="J469"/>
  <c r="J104"/>
  <c r="P469"/>
  <c r="R469"/>
  <c r="T469"/>
  <c r="BK475"/>
  <c r="J475"/>
  <c r="J106"/>
  <c r="P475"/>
  <c r="R475"/>
  <c r="T475"/>
  <c r="BK520"/>
  <c r="J520"/>
  <c r="J107"/>
  <c r="P520"/>
  <c r="R520"/>
  <c r="T520"/>
  <c r="BK526"/>
  <c r="J526"/>
  <c r="J109"/>
  <c r="P526"/>
  <c r="P525"/>
  <c r="R526"/>
  <c r="R525"/>
  <c r="T526"/>
  <c r="T525"/>
  <c r="BK534"/>
  <c r="J534"/>
  <c r="J111"/>
  <c r="BK531"/>
  <c r="J531"/>
  <c r="J110"/>
  <c r="BK537"/>
  <c r="J537"/>
  <c r="J112"/>
  <c r="E85"/>
  <c r="J89"/>
  <c r="F91"/>
  <c r="J91"/>
  <c r="F92"/>
  <c r="J92"/>
  <c r="BE145"/>
  <c r="BE149"/>
  <c r="BE153"/>
  <c r="BE156"/>
  <c r="BE162"/>
  <c r="BE170"/>
  <c r="BE183"/>
  <c r="BE191"/>
  <c r="BE193"/>
  <c r="BE202"/>
  <c r="BE208"/>
  <c r="BE229"/>
  <c r="BE238"/>
  <c r="BE240"/>
  <c r="BE244"/>
  <c r="BE246"/>
  <c r="BE251"/>
  <c r="BE259"/>
  <c r="BE271"/>
  <c r="BE293"/>
  <c r="BE301"/>
  <c r="BE318"/>
  <c r="BE327"/>
  <c r="BE336"/>
  <c r="BE523"/>
  <c r="BE532"/>
  <c r="BE538"/>
  <c r="BE546"/>
  <c r="BE147"/>
  <c r="BE159"/>
  <c r="BE164"/>
  <c r="BE166"/>
  <c r="BE172"/>
  <c r="BE174"/>
  <c r="BE198"/>
  <c r="BE206"/>
  <c r="BE227"/>
  <c r="BE231"/>
  <c r="BE242"/>
  <c r="BE249"/>
  <c r="BE253"/>
  <c r="BE255"/>
  <c r="BE257"/>
  <c r="BE261"/>
  <c r="BE264"/>
  <c r="BE279"/>
  <c r="BE291"/>
  <c r="BE309"/>
  <c r="BE329"/>
  <c r="BE331"/>
  <c r="BE345"/>
  <c r="BE348"/>
  <c r="BE365"/>
  <c r="BE373"/>
  <c r="BE389"/>
  <c r="BE394"/>
  <c r="BE396"/>
  <c r="BE398"/>
  <c r="BE400"/>
  <c r="BE402"/>
  <c r="BE409"/>
  <c r="BE411"/>
  <c r="BE414"/>
  <c r="BE422"/>
  <c r="BE426"/>
  <c r="BE429"/>
  <c r="BE431"/>
  <c r="BE443"/>
  <c r="BE448"/>
  <c r="BE450"/>
  <c r="BE453"/>
  <c r="BE455"/>
  <c r="BE458"/>
  <c r="BE461"/>
  <c r="BE464"/>
  <c r="BE466"/>
  <c r="BE470"/>
  <c r="BE472"/>
  <c r="BE476"/>
  <c r="BE479"/>
  <c r="BE481"/>
  <c r="BE483"/>
  <c r="BE485"/>
  <c r="BE487"/>
  <c r="BE489"/>
  <c r="BE491"/>
  <c r="BE493"/>
  <c r="BE495"/>
  <c r="BE497"/>
  <c r="BE499"/>
  <c r="BE501"/>
  <c r="BE503"/>
  <c r="BE505"/>
  <c r="BE508"/>
  <c r="BE511"/>
  <c r="BE513"/>
  <c r="BE518"/>
  <c r="BE521"/>
  <c r="BE527"/>
  <c r="BE529"/>
  <c r="BE535"/>
  <c r="J36"/>
  <c i="1" r="AW95"/>
  <c i="2" r="F36"/>
  <c i="1" r="BA95"/>
  <c r="BA94"/>
  <c r="AW94"/>
  <c r="AK30"/>
  <c i="2" r="F38"/>
  <c i="1" r="BC95"/>
  <c r="BC94"/>
  <c r="AY94"/>
  <c i="2" r="F37"/>
  <c i="1" r="BB95"/>
  <c r="BB94"/>
  <c r="W31"/>
  <c i="2" r="F39"/>
  <c i="1" r="BD95"/>
  <c r="BD94"/>
  <c r="W33"/>
  <c i="2" l="1" r="R474"/>
  <c r="R143"/>
  <c r="R142"/>
  <c r="P143"/>
  <c r="T143"/>
  <c r="T474"/>
  <c r="P474"/>
  <c r="BK143"/>
  <c r="J143"/>
  <c r="J97"/>
  <c r="J144"/>
  <c r="J98"/>
  <c r="BK474"/>
  <c r="J474"/>
  <c r="J105"/>
  <c r="BK525"/>
  <c r="J525"/>
  <c r="J108"/>
  <c i="1" r="W32"/>
  <c r="AX94"/>
  <c r="W30"/>
  <c i="2" l="1" r="P142"/>
  <c i="1" r="AU95"/>
  <c i="2" r="T142"/>
  <c r="BK142"/>
  <c r="J142"/>
  <c r="J96"/>
  <c r="J30"/>
  <c i="1" r="AU94"/>
  <c i="2" r="J121"/>
  <c r="J115"/>
  <c r="J123"/>
  <c l="1" r="BE121"/>
  <c r="J31"/>
  <c r="J35"/>
  <c i="1" r="AV95"/>
  <c r="AT95"/>
  <c i="2" r="J32"/>
  <c i="1" r="AG95"/>
  <c r="AG94"/>
  <c r="AK26"/>
  <c l="1" r="AN95"/>
  <c i="2" r="J41"/>
  <c r="F35"/>
  <c i="1" r="AZ95"/>
  <c r="AZ94"/>
  <c r="AV94"/>
  <c r="AK29"/>
  <c r="AK35"/>
  <c l="1"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<sst xmlns="http://schemas.openxmlformats.org/spreadsheetml/2006/main">
  <si>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</si>
  <si>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</si>
  <si>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</si>
  <si>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</si>
  <si>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</si>
  <si>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{08554d2b-6f15-4ad7-b4bd-dd88374625e8}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</si>
  <si>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</si>
  <si>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</si>
  <si>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</si>
  <si>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</si>
  <si>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</si>
  <si>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</si>
  <si>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</si>
  <si>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</si>
  <si>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P2105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</si>
  <si>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</si>
  <si>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</si>
  <si>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plotu u MŠ Srbská</t>
  </si>
  <si>
    <t>KSO:</t>
  </si>
  <si>
    <t>CC-CZ:</t>
  </si>
  <si>
    <t>Místo:</t>
  </si>
  <si>
    <t xml:space="preserve"> </t>
  </si>
  <si>
    <t>Datum:</t>
  </si>
  <si>
    <t>30. 9. 2021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</si>
  <si>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</si>
  <si>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</si>
  <si>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</si>
  <si>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</si>
  <si>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</si>
  <si>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</si>
  <si>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</si>
  <si>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</si>
  <si>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</si>
  <si>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</si>
  <si>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</si>
  <si>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</si>
  <si>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</si>
  <si>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</si>
  <si>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</si>
  <si>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</si>
  <si>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</si>
  <si>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</si>
  <si>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</si>
  <si>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</si>
  <si>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</si>
  <si>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</si>
  <si>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</si>
  <si>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</si>
  <si>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</si>
  <si>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</si>
  <si>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</si>
  <si>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</si>
  <si>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</si>
  <si>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</si>
  <si>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</si>
  <si>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</si>
  <si>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</si>
  <si>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</si>
  <si>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</si>
  <si>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</si>
  <si>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</si>
  <si>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</si>
  <si>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</si>
  <si>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</si>
  <si>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</si>
  <si>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</si>
  <si>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</si>
  <si>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</si>
  <si>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</si>
  <si>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</si>
  <si>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</si>
  <si>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</si>
  <si>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</si>
  <si>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</si>
  <si>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</si>
  <si>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</si>
  <si>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</si>
  <si>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</si>
  <si>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 2024</t>
  </si>
  <si>
    <t>Stavební část</t>
  </si>
  <si>
    <t>STA</t>
  </si>
  <si>
    <t>1</t>
  </si>
  <si>
    <t>{67e8969d-4634-401e-ae2b-d1734c6d509e}</t>
  </si>
  <si>
    <t>2</t>
  </si>
  <si>
    <t>KRYCÍ LIST SOUPISU PRACÍ</t>
  </si>
  <si>
    <t>Objekt:</t>
  </si>
  <si>
    <t>SO01 2024 - Stavební část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</si>
  <si>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</si>
  <si>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</si>
  <si>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</si>
  <si>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</si>
  <si>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</si>
  <si>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</si>
  <si>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</si>
  <si>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</si>
  <si>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</si>
  <si>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</si>
  <si>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</si>
  <si>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</si>
  <si>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</si>
  <si>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</si>
  <si>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</si>
  <si>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</si>
  <si>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</si>
  <si>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</si>
  <si>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</si>
  <si>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</si>
  <si>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</si>
  <si>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</si>
  <si>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</si>
  <si>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</si>
  <si>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</si>
  <si>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</si>
  <si>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</si>
  <si>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</si>
  <si>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</si>
  <si>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</si>
  <si>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</si>
  <si>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</si>
  <si>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</si>
  <si>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</si>
  <si>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</si>
  <si>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</si>
  <si>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</si>
  <si>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</si>
  <si>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</si>
  <si>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</si>
  <si>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</si>
  <si>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</si>
  <si>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</si>
  <si>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</si>
  <si>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</si>
  <si>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</si>
  <si>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</si>
  <si>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</si>
  <si>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</si>
  <si>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</si>
  <si>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</si>
  <si>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112151011</t>
  </si>
  <si>
    <t>Volné kácení stromů s rozřezáním a odvětvením D kmene přes 100 do 200 mm</t>
  </si>
  <si>
    <t>kus</t>
  </si>
  <si>
    <t>4</t>
  </si>
  <si>
    <t>1778022083</t>
  </si>
  <si>
    <t>PP</t>
  </si>
  <si>
    <t>Pokácení stromu volné v celku s odřezáním kmene a s odvětvením průměru kmene přes 100 do 200 mm</t>
  </si>
  <si>
    <t>112151012</t>
  </si>
  <si>
    <t>Volné kácení stromů s rozřezáním a odvětvením D kmene přes 200 do 300 mm</t>
  </si>
  <si>
    <t>491392711</t>
  </si>
  <si>
    <t>Pokácení stromu volné v celku s odřezáním kmene a s odvětvením průměru kmene přes 200 do 300 mm</t>
  </si>
  <si>
    <t>3</t>
  </si>
  <si>
    <t>112151013</t>
  </si>
  <si>
    <t>Volné kácení stromů s rozřezáním a odvětvením D kmene přes 300 do 400 mm</t>
  </si>
  <si>
    <t>1590632443</t>
  </si>
  <si>
    <t>Pokácení stromu volné v celku s odřezáním kmene a s odvětvením průměru kmene přes 300 do 400 mm</t>
  </si>
  <si>
    <t>VV</t>
  </si>
  <si>
    <t>Součet</t>
  </si>
  <si>
    <t>112151015</t>
  </si>
  <si>
    <t>Volné kácení stromů s rozřezáním a odvětvením D kmene přes 500 do 600 mm</t>
  </si>
  <si>
    <t>2101282098</t>
  </si>
  <si>
    <t>Pokácení stromu volné v celku s odřezáním kmene a s odvětvením průměru kmene přes 500 do 600 mm</t>
  </si>
  <si>
    <t>5</t>
  </si>
  <si>
    <t>112151020</t>
  </si>
  <si>
    <t>Volné kácení stromů s rozřezáním a odvětvením D kmene přes 1000 do 1100 mm</t>
  </si>
  <si>
    <t>-242688789</t>
  </si>
  <si>
    <t>Pokácení stromu volné v celku s odřezáním kmene a s odvětvením průměru kmene přes 1000 do 1100 mm</t>
  </si>
  <si>
    <t>6</t>
  </si>
  <si>
    <t>112151021</t>
  </si>
  <si>
    <t>Volné kácení stromů s rozřezáním a odvětvením D kmene přes 1100 do 1200 mm</t>
  </si>
  <si>
    <t>1166491350</t>
  </si>
  <si>
    <t>Pokácení stromu volné v celku s odřezáním kmene a s odvětvením průměru kmene přes 1100 do 1200 mm</t>
  </si>
  <si>
    <t>7</t>
  </si>
  <si>
    <t>112251213</t>
  </si>
  <si>
    <t>Odstranění pařezů na svahu přes 1:2 do 1:1 odfrézováním hl do 0,2 m</t>
  </si>
  <si>
    <t>m2</t>
  </si>
  <si>
    <t>-1349404899</t>
  </si>
  <si>
    <t>Odstranění pařezu odfrézováním nebo odvrtáním hloubky do 200 mm na svahu přes 1:2 do 1:1</t>
  </si>
  <si>
    <t>8</t>
  </si>
  <si>
    <t>112251223</t>
  </si>
  <si>
    <t>Odstranění pařezů na svahu přes 1:2 do 1:1 odfrézováním hl přes 0,2 do 0,5 m</t>
  </si>
  <si>
    <t>-1193706758</t>
  </si>
  <si>
    <t>Odstranění pařezu odfrézováním nebo odvrtáním hloubky přes 200 do 500 mm na svahu přes 1:2 do 1:1</t>
  </si>
  <si>
    <t>9</t>
  </si>
  <si>
    <t>113106123</t>
  </si>
  <si>
    <t>Rozebrání dlažeb ze zámkových dlaždic komunikací pro pěší ručně</t>
  </si>
  <si>
    <t>-705996050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</si>
  <si>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</si>
  <si>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předpoklad rozebrání části dlažby u brány pro zpětné použití:</t>
  </si>
  <si>
    <t>10</t>
  </si>
  <si>
    <t>119001401</t>
  </si>
  <si>
    <t>Dočasné zajištění potrubí ocelového nebo litinového DN do 200 mm</t>
  </si>
  <si>
    <t>m</t>
  </si>
  <si>
    <t>921381262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</si>
  <si>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</si>
  <si>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11</t>
  </si>
  <si>
    <t>119005151</t>
  </si>
  <si>
    <t>Vytyčení výsadeb s rozmístěním solitérních rostlin do 10 kusů</t>
  </si>
  <si>
    <t>-583701968</t>
  </si>
  <si>
    <t>Vytyčení výsadeb s rozmístěním rostlin dle projektové dokumentace solitérních do 10 kusů</t>
  </si>
  <si>
    <t>122211101</t>
  </si>
  <si>
    <t>Odkopávky a prokopávky v hornině třídy těžitelnosti I, skupiny 3 ručně</t>
  </si>
  <si>
    <t>m3</t>
  </si>
  <si>
    <t>-859794957</t>
  </si>
  <si>
    <t>Odkopávky a prokopávky ručně zapažené i nezapažené v hornině třídy těžitelnosti I skupiny 3</t>
  </si>
  <si>
    <t>odkrytí opravovaného základu pro sanační práce:</t>
  </si>
  <si>
    <t>(64,99-50,28)*1*2</t>
  </si>
  <si>
    <t>(89,38-68,49)*1*2</t>
  </si>
  <si>
    <t>2,8*1*2</t>
  </si>
  <si>
    <t>2,650*1*2</t>
  </si>
  <si>
    <t>82,1*0,5</t>
  </si>
  <si>
    <t>13</t>
  </si>
  <si>
    <t>122253504</t>
  </si>
  <si>
    <t>Odkopávky a prokopávky zapažené v hornině třídy těžitelnosti I skupiny 3 objem přes 100 m3 strojně v omezeném prostoru</t>
  </si>
  <si>
    <t>2104248997</t>
  </si>
  <si>
    <t>Odkopávky a prokopávky zapažené strojně v omezeném prostoru v hornině třídy těžitelnosti I skupiny 3 přes 100 m3</t>
  </si>
  <si>
    <t>výkop pro opěrnou zeď:</t>
  </si>
  <si>
    <t>(1,2+2,5)*2,26/2*22,65</t>
  </si>
  <si>
    <t>(0,9+1,8)*1,55/2*(240,07-230,96+12,11)</t>
  </si>
  <si>
    <t>rezerva pro různorodost terénu:</t>
  </si>
  <si>
    <t>20</t>
  </si>
  <si>
    <t>14</t>
  </si>
  <si>
    <t>131111359</t>
  </si>
  <si>
    <t>Příplatek za vrtání v kamenité nebo kořeny prorostlé půdě</t>
  </si>
  <si>
    <t>-1738931940</t>
  </si>
  <si>
    <t>Vrtání jamek Příplatek k cenám -1331 až -1343 za vrtání v kamenité nebo kořeny prorostlé půdě</t>
  </si>
  <si>
    <t>15</t>
  </si>
  <si>
    <t>131151343</t>
  </si>
  <si>
    <t>Vrtání jamek pro plotové sloupky D přes 200 do 300 mm strojně</t>
  </si>
  <si>
    <t>542347120</t>
  </si>
  <si>
    <t>Vrtání jamek strojně průměru přes 200 do 300 mm</t>
  </si>
  <si>
    <t>sloupky do země:</t>
  </si>
  <si>
    <t>((312,39+6,5)-(240,07-196,19)-(89,38-50,28)-2,86-2,5)*0,8</t>
  </si>
  <si>
    <t>16</t>
  </si>
  <si>
    <t>131212531</t>
  </si>
  <si>
    <t>Hloubení jamek objem do 0,5 m3 v soudržných horninách třídy těžitelnosti I skupiny 3 ručně</t>
  </si>
  <si>
    <t>-875908866</t>
  </si>
  <si>
    <t>Hloubení jamek ručně objemu do 0,5 m3 s odhozením výkopku do 3 m nebo naložením na dopravní prostředek v hornině třídy těžitelnosti I skupiny 3 soudržných</t>
  </si>
  <si>
    <t>patky pro brány:</t>
  </si>
  <si>
    <t>0,5*0,5*1,2*2</t>
  </si>
  <si>
    <t>17</t>
  </si>
  <si>
    <t>151101201</t>
  </si>
  <si>
    <t>Zřízení příložného pažení stěn výkopu hl do 4 m</t>
  </si>
  <si>
    <t>-1987470976</t>
  </si>
  <si>
    <t>Zřízení pažení stěn výkopu bez rozepření nebo vzepření příložné, hloubky do 4 m</t>
  </si>
  <si>
    <t>zabezpečení výkopu proti sesutí při provádění prací na nové opěrné zdi:</t>
  </si>
  <si>
    <t>(240,07-196,19)*(4+2)</t>
  </si>
  <si>
    <t>18</t>
  </si>
  <si>
    <t>151101211</t>
  </si>
  <si>
    <t>Odstranění příložného pažení stěn hl do 4 m</t>
  </si>
  <si>
    <t>-1264999564</t>
  </si>
  <si>
    <t>Odstranění pažení stěn výkopu bez rozepření nebo vzepření s uložením pažin na vzdálenost do 3 m od okraje výkopu příložné, hloubky do 4 m</t>
  </si>
  <si>
    <t>19</t>
  </si>
  <si>
    <t>174111101</t>
  </si>
  <si>
    <t>Zásyp jam, šachet rýh nebo kolem objektů sypaninou se zhutněním ručně</t>
  </si>
  <si>
    <t>-613461568</t>
  </si>
  <si>
    <t>Zásyp sypaninou z jakékoliv horniny ručně s uložením výkopku ve vrstvách se zhutněním jam, šachet, rýh nebo kolem objektů v těchto vykopávkách</t>
  </si>
  <si>
    <t>zasypání děr vzniklých po vybourání betonových základových zídkách zeminou:</t>
  </si>
  <si>
    <t>(312,39+6,5)</t>
  </si>
  <si>
    <t>-opravované části:</t>
  </si>
  <si>
    <t>-(60,35-50,28)</t>
  </si>
  <si>
    <t>-(89,38-68,49)</t>
  </si>
  <si>
    <t>-2,8</t>
  </si>
  <si>
    <t>-2,65</t>
  </si>
  <si>
    <t>-opěrná zeď:</t>
  </si>
  <si>
    <t>-22,65</t>
  </si>
  <si>
    <t>-12,11</t>
  </si>
  <si>
    <t>-(240,07-230,96)</t>
  </si>
  <si>
    <t>238,61*0,3*0,3</t>
  </si>
  <si>
    <t>zasypání opravené zídky:</t>
  </si>
  <si>
    <t>41,05</t>
  </si>
  <si>
    <t>62,525+159,103</t>
  </si>
  <si>
    <t>174111113</t>
  </si>
  <si>
    <t>Zásyp jam po vyfrézovaných pařezech hl do 0,2 m na svahu přes 1:2 do 1:1</t>
  </si>
  <si>
    <t>19974648</t>
  </si>
  <si>
    <t>Zásyp jam po vyfrézovaných pařezech hloubky do 200 mm na svahu přes 1:2 do 1:1</t>
  </si>
  <si>
    <t>174111123</t>
  </si>
  <si>
    <t>Zásyp jam po vyfrézovaných pařezech hl přes 0,2 do 0,5 m na svahu přes 1:2 do 1:1</t>
  </si>
  <si>
    <t>1382576803</t>
  </si>
  <si>
    <t>Zásyp jam po vyfrézovaných pařezech hloubky přes 200 do 500 mm na svahu přes 1:2 do 1:1</t>
  </si>
  <si>
    <t>22</t>
  </si>
  <si>
    <t>181912111</t>
  </si>
  <si>
    <t>Úprava pláně v hornině třídy těžitelnosti I skupiny 3 bez zhutnění ručně</t>
  </si>
  <si>
    <t>2106678828</t>
  </si>
  <si>
    <t>Úprava pláně vyrovnáním výškových rozdílů ručně v hornině třídy těžitelnosti I skupiny 3 bez zhutnění</t>
  </si>
  <si>
    <t>celková délka plotu v š. 4m:</t>
  </si>
  <si>
    <t>(312,69+6,5)*4</t>
  </si>
  <si>
    <t>v místech s opěrnou zdí větší plocha:</t>
  </si>
  <si>
    <t>(240,07-196,19)*6</t>
  </si>
  <si>
    <t>23</t>
  </si>
  <si>
    <t>M</t>
  </si>
  <si>
    <t>10364101</t>
  </si>
  <si>
    <t xml:space="preserve">zemina pro terénní úpravy -  ornice</t>
  </si>
  <si>
    <t>t</t>
  </si>
  <si>
    <t>1134992853</t>
  </si>
  <si>
    <t>24</t>
  </si>
  <si>
    <t>183104613</t>
  </si>
  <si>
    <t>Kopání jamek pro výsadbu sazenic D 600 mm hl 600 mm v půdě nezabuřeněné zemina 3</t>
  </si>
  <si>
    <t>2130532971</t>
  </si>
  <si>
    <t xml:space="preserve">Kopání jamek pro výsadbu sazenic  velikost jamky průměr 600 mm, hl. 600 mm v půdě nezabuřeněné zemina 3</t>
  </si>
  <si>
    <t>25</t>
  </si>
  <si>
    <t>184004614</t>
  </si>
  <si>
    <t>Výsadba sazenic stromů v jutovém obalu do jamky D 600 mm hl 600 mm bal D přes 400 do 500 mm</t>
  </si>
  <si>
    <t>-528320860</t>
  </si>
  <si>
    <t xml:space="preserve">Výsadba sazenic bez vykopání jamek a bez donesení hlíny  stromů nebo keřů s kořenovým balem v jutovém obalu, o průměru balu přes 400 do 500 mm, do jamky o průměru 600 mm, hl. 600 mm</t>
  </si>
  <si>
    <t>26</t>
  </si>
  <si>
    <t>184004916</t>
  </si>
  <si>
    <t>Příplatek za donesení hlíny do jamky D 600 mm hl 600 mm</t>
  </si>
  <si>
    <t>16941680</t>
  </si>
  <si>
    <t xml:space="preserve">Výsadba sazenic bez vykopání jamek a bez donesení hlíny  Příplatek k cenám za donesení hlíny ze vzdálenosti do 10 m pro výsadbu do jamky o průměru 600 mm, hl. 600 mm</t>
  </si>
  <si>
    <t>27</t>
  </si>
  <si>
    <t>184004926</t>
  </si>
  <si>
    <t>Příplatek ZKD 10 m donesení hlíny do 100 m do jamky D 600 mm hl 600 mm</t>
  </si>
  <si>
    <t>878190567</t>
  </si>
  <si>
    <t xml:space="preserve">Výsadba sazenic bez vykopání jamek a bez donesení hlíny  Příplatek k cenám za donesení hlíny za každých dalších i započatých 10 m, nejvýše však do 100 m, pro výsadbu do jamky o průměru 600 mm, hl. 600 mm</t>
  </si>
  <si>
    <t>7*4 'Přepočtené koeficientem množství</t>
  </si>
  <si>
    <t>28</t>
  </si>
  <si>
    <t>ST01</t>
  </si>
  <si>
    <t>Aesculus x carnea "Briotii"</t>
  </si>
  <si>
    <t>873539572</t>
  </si>
  <si>
    <t>29</t>
  </si>
  <si>
    <t>ST02</t>
  </si>
  <si>
    <t>Ulmus "Lobel"</t>
  </si>
  <si>
    <t>-1298316990</t>
  </si>
  <si>
    <t>30</t>
  </si>
  <si>
    <t>ST03</t>
  </si>
  <si>
    <t>Prunus sargentii "Rancho"</t>
  </si>
  <si>
    <t>-147299436</t>
  </si>
  <si>
    <t>31</t>
  </si>
  <si>
    <t>ST04</t>
  </si>
  <si>
    <t>Fraxinus ornus "Obelisk"</t>
  </si>
  <si>
    <t>451878443</t>
  </si>
  <si>
    <t>32</t>
  </si>
  <si>
    <t>ST05</t>
  </si>
  <si>
    <t>Acer campestre "Elegant"</t>
  </si>
  <si>
    <t>-783315042</t>
  </si>
  <si>
    <t>33</t>
  </si>
  <si>
    <t>184818232</t>
  </si>
  <si>
    <t>Ochrana kmene průměru přes 300 do 500 mm bedněním výšky do 2 m</t>
  </si>
  <si>
    <t>708019214</t>
  </si>
  <si>
    <t>Ochrana kmene bedněním před poškozením stavebním provozem zřízení včetně odstranění výšky bednění do 2 m průměru kmene přes 300 do 500 mm</t>
  </si>
  <si>
    <t>34</t>
  </si>
  <si>
    <t>184818233</t>
  </si>
  <si>
    <t>Ochrana kmene průměru přes 500 do 700 mm bedněním výšky do 2 m</t>
  </si>
  <si>
    <t>-1577543637</t>
  </si>
  <si>
    <t>Ochrana kmene bedněním před poškozením stavebním provozem zřízení včetně odstranění výšky bednění do 2 m průměru kmene přes 500 do 700 mm</t>
  </si>
  <si>
    <t>Zakládání</t>
  </si>
  <si>
    <t>35</t>
  </si>
  <si>
    <t>274313611</t>
  </si>
  <si>
    <t>Základové pásy z betonu tř. C 16/20</t>
  </si>
  <si>
    <t>1171161147</t>
  </si>
  <si>
    <t>Základy z betonu prostého pasy betonu kamenem neprokládaného tř. C 16/20</t>
  </si>
  <si>
    <t>pod opěrnou zeď:</t>
  </si>
  <si>
    <t>(240,07-196,19)*0,8*0,05</t>
  </si>
  <si>
    <t>pod základ u brány:</t>
  </si>
  <si>
    <t>1,74*0,6*0,05</t>
  </si>
  <si>
    <t>36</t>
  </si>
  <si>
    <t>274313711</t>
  </si>
  <si>
    <t>Základové pásy z betonu tř. C 20/25</t>
  </si>
  <si>
    <t>-644015343</t>
  </si>
  <si>
    <t>Základy z betonu prostého pasy betonu kamenem neprokládaného tř. C 20/25</t>
  </si>
  <si>
    <t>nadbetonávka zídky:</t>
  </si>
  <si>
    <t>det.A:</t>
  </si>
  <si>
    <t>0,18*0,3*2,9</t>
  </si>
  <si>
    <t>det.B:</t>
  </si>
  <si>
    <t>0,31*0,3*1,15</t>
  </si>
  <si>
    <t>37</t>
  </si>
  <si>
    <t>274351121</t>
  </si>
  <si>
    <t>Zřízení bednění základových pasů rovného</t>
  </si>
  <si>
    <t>41180570</t>
  </si>
  <si>
    <t>Bednění základů pasů rovné zřízení</t>
  </si>
  <si>
    <t>bednění opravovaných zdí:</t>
  </si>
  <si>
    <t>(2,9+0,3)*2*0,18</t>
  </si>
  <si>
    <t>(1,15+0,3)*2*0,31</t>
  </si>
  <si>
    <t>u brány:</t>
  </si>
  <si>
    <t>(1,74+0,5)*2*0,2</t>
  </si>
  <si>
    <t>bednění základů opěrné zdi:</t>
  </si>
  <si>
    <t>0,3*2*(240,07-196,19)</t>
  </si>
  <si>
    <t>38</t>
  </si>
  <si>
    <t>274351122</t>
  </si>
  <si>
    <t>Odstranění bednění základových pasů rovného</t>
  </si>
  <si>
    <t>141971331</t>
  </si>
  <si>
    <t>Bednění základů pasů rovné odstranění</t>
  </si>
  <si>
    <t>39</t>
  </si>
  <si>
    <t>279113144</t>
  </si>
  <si>
    <t>Základová zeď tl přes 250 do 300 mm z tvárnic ztraceného bednění včetně výplně z betonu tř. C 20/25</t>
  </si>
  <si>
    <t>-1323178194</t>
  </si>
  <si>
    <t xml:space="preserve">Základové zdi z tvárnic ztraceného bednění včetně výplně z betonu  bez zvláštních nároků na vliv prostředí třídy C 20/25, tloušťky zdiva přes 250 do 300 mm</t>
  </si>
  <si>
    <t>opěrná zeď:</t>
  </si>
  <si>
    <t>řez1:</t>
  </si>
  <si>
    <t>(0,7+1,21)*22,65</t>
  </si>
  <si>
    <t>řez2:</t>
  </si>
  <si>
    <t>(0,7+0,5)*(240,07-230,96+12,11)</t>
  </si>
  <si>
    <t>40</t>
  </si>
  <si>
    <t>279321346</t>
  </si>
  <si>
    <t>Základová zeď ze ŽB bez zvýšených nároků na prostředí tř. C 20/25 bez výztuže</t>
  </si>
  <si>
    <t>-1843626990</t>
  </si>
  <si>
    <t xml:space="preserve">Základové zdi z betonu železového (bez výztuže)  bez zvláštních nároků na prostředí tř. C 20/25</t>
  </si>
  <si>
    <t>základ pro posuvnou bránu:</t>
  </si>
  <si>
    <t>1,74*0,5*1</t>
  </si>
  <si>
    <t>základ pro opěrnou zeď:</t>
  </si>
  <si>
    <t>0,6*0,3*22,65</t>
  </si>
  <si>
    <t>0,3*0,3*(240,07-230,96+12,11)</t>
  </si>
  <si>
    <t>41</t>
  </si>
  <si>
    <t>279361221</t>
  </si>
  <si>
    <t xml:space="preserve">Výztuž základových zdí nosných betonářskou ocelí </t>
  </si>
  <si>
    <t>2104313706</t>
  </si>
  <si>
    <t xml:space="preserve">Výztuž základových zdí nosných  svislých nebo odkloněných od svislice, rovinných nebo oblých, deskových nebo žebrových, včetně výztuže jejich žeber z betonářské oceli 10 216 (E)</t>
  </si>
  <si>
    <t>opěrná zeď dle stat.posudku:</t>
  </si>
  <si>
    <t>pr.12:</t>
  </si>
  <si>
    <t>0,350</t>
  </si>
  <si>
    <t>p.8:</t>
  </si>
  <si>
    <t>0,325</t>
  </si>
  <si>
    <t>0,675*1,2</t>
  </si>
  <si>
    <t>42</t>
  </si>
  <si>
    <t>ZH</t>
  </si>
  <si>
    <t>Příplatek za zkosení horních hran betonových zídek</t>
  </si>
  <si>
    <t>bm</t>
  </si>
  <si>
    <t>-1479423622</t>
  </si>
  <si>
    <t>240,07-196,19</t>
  </si>
  <si>
    <t>2,65</t>
  </si>
  <si>
    <t>2,6</t>
  </si>
  <si>
    <t>89,38-50,28</t>
  </si>
  <si>
    <t>88,23*2</t>
  </si>
  <si>
    <t>Komunikace pozemní</t>
  </si>
  <si>
    <t>43</t>
  </si>
  <si>
    <t>564241112</t>
  </si>
  <si>
    <t>Podklad nebo podsyp ze štěrkopísku ŠP tl 130 mm</t>
  </si>
  <si>
    <t>-151272166</t>
  </si>
  <si>
    <t xml:space="preserve">Podklad nebo podsyp ze štěrkopísku ŠP  s rozprostřením, vlhčením a zhutněním, po zhutnění tl. 130 mm</t>
  </si>
  <si>
    <t>44</t>
  </si>
  <si>
    <t>596211110</t>
  </si>
  <si>
    <t>Kladení zámkové dlažby komunikací pro pěší tl 60 mm skupiny A pl do 50 m2</t>
  </si>
  <si>
    <t>108615558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</si>
  <si>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</si>
  <si>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45</t>
  </si>
  <si>
    <t>59245015</t>
  </si>
  <si>
    <t>dlažba zámková tvaru I 200x165x60mm přírodní</t>
  </si>
  <si>
    <t>-995400487</t>
  </si>
  <si>
    <t>předpoklad nové dlažby 50%, zbytek stará dlažba:</t>
  </si>
  <si>
    <t>Úpravy povrchů, podlahy a osazování výplní</t>
  </si>
  <si>
    <t>46</t>
  </si>
  <si>
    <t>622331121</t>
  </si>
  <si>
    <t>Cementová omítka hladká jednovrstvá vnějších stěn nanášená ručně</t>
  </si>
  <si>
    <t>1422965234</t>
  </si>
  <si>
    <t xml:space="preserve">Omítka cementová vnějších ploch  nanášená ručně jednovrstvá, tloušťky do 15 mm hladká stěn</t>
  </si>
  <si>
    <t>nové zdivo:</t>
  </si>
  <si>
    <t>(1,21+0,3+0,2)*22,65</t>
  </si>
  <si>
    <t>(0,5+0,3+0,2)*(240,07-230,96+12,11)</t>
  </si>
  <si>
    <t>opravovaná podezdívka vrchní část:</t>
  </si>
  <si>
    <t>55,075</t>
  </si>
  <si>
    <t>47</t>
  </si>
  <si>
    <t>Z</t>
  </si>
  <si>
    <t>Výkop a zhotovení betonového základu 0,2 x 0,1 x 0,8 m a zarážky s vyvrtáním otvoru u dvojkřídlé brány dle poznámky ve specifikaci</t>
  </si>
  <si>
    <t>kpl</t>
  </si>
  <si>
    <t>-1462225701</t>
  </si>
  <si>
    <t>Ostatní konstrukce a práce, bourání</t>
  </si>
  <si>
    <t>48</t>
  </si>
  <si>
    <t>962052210</t>
  </si>
  <si>
    <t>Bourání zdiva nadzákladového ze ŽB do 1 m3</t>
  </si>
  <si>
    <t>1231446064</t>
  </si>
  <si>
    <t xml:space="preserve">Bourání zdiva železobetonového  nadzákladového, objemu do 1 m3</t>
  </si>
  <si>
    <t>vyzděné části plotu:</t>
  </si>
  <si>
    <t>2-3:</t>
  </si>
  <si>
    <t>2*1,34*0,215</t>
  </si>
  <si>
    <t>4-5:</t>
  </si>
  <si>
    <t>2*1,26*0,225</t>
  </si>
  <si>
    <t>6-7:</t>
  </si>
  <si>
    <t>2*1,36*0,205</t>
  </si>
  <si>
    <t>8-9:</t>
  </si>
  <si>
    <t>2*1,28*0,205</t>
  </si>
  <si>
    <t>základy zídek:</t>
  </si>
  <si>
    <t>2*0,215*0,8</t>
  </si>
  <si>
    <t>2*0,225*0,8</t>
  </si>
  <si>
    <t>2*0,205*0,8</t>
  </si>
  <si>
    <t>49</t>
  </si>
  <si>
    <t>966003818</t>
  </si>
  <si>
    <t>Rozebrání oplocení s příčníky a ocelovými sloupky z prken a latí</t>
  </si>
  <si>
    <t>944893844</t>
  </si>
  <si>
    <t>Rozebrání dřevěného oplocení se sloupky osové vzdálenosti do 4,00 m, výšky do 2,50 m, osazených do hloubky 1,00 m s příčníky a ocelovými sloupky z prken a latí</t>
  </si>
  <si>
    <t>Demontáž stávajícího dřevěného oplocení s vodorovnými nosnými prvky a svislými dřevěnými prvky.</t>
  </si>
  <si>
    <t>1-15-1:</t>
  </si>
  <si>
    <t>312,39</t>
  </si>
  <si>
    <t>1´-2´:</t>
  </si>
  <si>
    <t>6,5</t>
  </si>
  <si>
    <t>50</t>
  </si>
  <si>
    <t>966051111</t>
  </si>
  <si>
    <t>Bourání betonových soklů oplocení osazovaných v řadě</t>
  </si>
  <si>
    <t>289605438</t>
  </si>
  <si>
    <t>Bourání palisád betonových osazených v řadě</t>
  </si>
  <si>
    <t>předpoklad výšky betonu 0,3m+ část nad terén:</t>
  </si>
  <si>
    <t>1-po stávající základ:</t>
  </si>
  <si>
    <t>50,28*0,6*0,3</t>
  </si>
  <si>
    <t>10-11:</t>
  </si>
  <si>
    <t>(170,71-89,38)*0,5*0,3</t>
  </si>
  <si>
    <t>11-po stávající zeď:</t>
  </si>
  <si>
    <t>(196,19-170,71)*0,8*0,3</t>
  </si>
  <si>
    <t>bourání vyšší "stávající opěrné zdi - soklu"( bude nahrazenou novu žb zdí dle stat. návrhu):</t>
  </si>
  <si>
    <t>(201,44-196,19)*1*0,4</t>
  </si>
  <si>
    <t>(230,96-201,44)*1,25*0,4</t>
  </si>
  <si>
    <t>(240,07-230,96)*1*0,4</t>
  </si>
  <si>
    <t>14-15-1:</t>
  </si>
  <si>
    <t>(312,39-240,07)*0,6*0,3</t>
  </si>
  <si>
    <t>51</t>
  </si>
  <si>
    <t>966071711</t>
  </si>
  <si>
    <t>Bourání sloupků a vzpěr plotových ocelových do 2,5 m zabetonovaných</t>
  </si>
  <si>
    <t>-1194153059</t>
  </si>
  <si>
    <t>Bourání plotových sloupků a vzpěr ocelových trubkových nebo profilovaných výšky do 2,50 m zabetonovaných</t>
  </si>
  <si>
    <t>cca á 3,5m: (312,39+6,5)/3,5</t>
  </si>
  <si>
    <t>zaokr.:</t>
  </si>
  <si>
    <t>92</t>
  </si>
  <si>
    <t>52</t>
  </si>
  <si>
    <t>966073811</t>
  </si>
  <si>
    <t>Rozebrání vrat a vrátek k oplocení pl přes 4 do 6 m2</t>
  </si>
  <si>
    <t>841686795</t>
  </si>
  <si>
    <t>Rozebrání vrat a vrátek k oplocení plochy jednotlivě přes 2 do 6 m2</t>
  </si>
  <si>
    <t>53</t>
  </si>
  <si>
    <t>966073813</t>
  </si>
  <si>
    <t>Rozebrání vrat a vrátek k oplocení pl přes 10 do 20 m2</t>
  </si>
  <si>
    <t>169952359</t>
  </si>
  <si>
    <t>Rozebrání vrat a vrátek k oplocení plochy jednotlivě přes 10 do 20 m2</t>
  </si>
  <si>
    <t>54</t>
  </si>
  <si>
    <t>985112113</t>
  </si>
  <si>
    <t>Odsekání degradovaného betonu stěn tl přes 30 do 50 mm</t>
  </si>
  <si>
    <t>318096475</t>
  </si>
  <si>
    <t>Odsekání degradovaného betonu stěn, tloušťky přes 30 do 50 mm</t>
  </si>
  <si>
    <t>55</t>
  </si>
  <si>
    <t>985112193</t>
  </si>
  <si>
    <t>Příplatek k odsekání degradovaného betonu za plochu do 10 m2 jednotlivě</t>
  </si>
  <si>
    <t>-1717156438</t>
  </si>
  <si>
    <t>Odsekání degradovaného betonu Příplatek k cenám za plochu do 10 m2 jednotlivě</t>
  </si>
  <si>
    <t>56</t>
  </si>
  <si>
    <t>985121121</t>
  </si>
  <si>
    <t>Tryskání degradovaného betonu stěn a rubu kleneb vodou pod tlakem do 300 barů</t>
  </si>
  <si>
    <t>1276539143</t>
  </si>
  <si>
    <t>Tryskání degradovaného betonu stěn, rubu kleneb a podlah vodou pod tlakem do 300 barů</t>
  </si>
  <si>
    <t>opravovaný beton:</t>
  </si>
  <si>
    <t>(64,99-50,28)*(2*0,8+0,3)</t>
  </si>
  <si>
    <t>(89,38-68,49)*(2*0,8+0,3)</t>
  </si>
  <si>
    <t>2,8*(2*0,8+0,3)</t>
  </si>
  <si>
    <t>57</t>
  </si>
  <si>
    <t>985121912</t>
  </si>
  <si>
    <t>Příplatek k tryskání degradovaného betonu za plochu do 10 m2 jednotlivě</t>
  </si>
  <si>
    <t>1136467427</t>
  </si>
  <si>
    <t>Tryskání degradovaného betonu Příplatek k cenám za plochu do 10 m2 jednotlivě</t>
  </si>
  <si>
    <t>58</t>
  </si>
  <si>
    <t>985311111</t>
  </si>
  <si>
    <t>Reprofilace stěn cementovou sanační maltou tl do 10 mm</t>
  </si>
  <si>
    <t>-1615946006</t>
  </si>
  <si>
    <t>Reprofilace betonu sanačními maltami na cementové bázi ručně stěn, tloušťky do 10 mm</t>
  </si>
  <si>
    <t>72,96</t>
  </si>
  <si>
    <t>59</t>
  </si>
  <si>
    <t>985311115</t>
  </si>
  <si>
    <t>Reprofilace stěn cementovou sanační maltou tl přes 40 do 50 mm</t>
  </si>
  <si>
    <t>-1842018326</t>
  </si>
  <si>
    <t>Reprofilace betonu sanačními maltami na cementové bázi ručně stěn, tloušťky přes 40 do 50 mm</t>
  </si>
  <si>
    <t>horní část opravovaných zídek:</t>
  </si>
  <si>
    <t>2,8*0,3</t>
  </si>
  <si>
    <t>2,65*0,3</t>
  </si>
  <si>
    <t>(64,99-50,28-3)*0,3</t>
  </si>
  <si>
    <t>(89,38-68,49-1,3)*0,3</t>
  </si>
  <si>
    <t>60</t>
  </si>
  <si>
    <t>985311120</t>
  </si>
  <si>
    <t>Reprofilace stěn cementovou sanační maltou tl přes 90 do 100 mm</t>
  </si>
  <si>
    <t>-1460645697</t>
  </si>
  <si>
    <t>Reprofilace betonu sanačními maltami na cementové bázi ručně stěn, tloušťky přes 90 do 100 mm</t>
  </si>
  <si>
    <t>velmi poškozená místa det.D:</t>
  </si>
  <si>
    <t>(0,6+0,3+0,6)*2</t>
  </si>
  <si>
    <t>61</t>
  </si>
  <si>
    <t>985311912</t>
  </si>
  <si>
    <t>Příplatek při reprofilaci sanační maltou za plochu do 10 m2 jednotlivě</t>
  </si>
  <si>
    <t>-812525303</t>
  </si>
  <si>
    <t>Reprofilace betonu sanačními maltami na cementové bázi ručně Příplatek k cenám za plochu do 10 m2 jednotlivě</t>
  </si>
  <si>
    <t>41,05+11,025+3+72,96</t>
  </si>
  <si>
    <t>62</t>
  </si>
  <si>
    <t>985323111</t>
  </si>
  <si>
    <t>Spojovací můstek reprofilovaného betonu na cementové bázi tl 1 mm</t>
  </si>
  <si>
    <t>-1562774440</t>
  </si>
  <si>
    <t>Spojovací můstek reprofilovaného betonu na cementové bázi, tloušťky 1 mm</t>
  </si>
  <si>
    <t>63</t>
  </si>
  <si>
    <t>985441112</t>
  </si>
  <si>
    <t>Přídavná šroubovitá nerezová výztuž 1 táhlo D 6 mm v drážce v cihelném zdivu hl do 70 mm</t>
  </si>
  <si>
    <t>-1624435821</t>
  </si>
  <si>
    <t>Přídavná šroubovitá nerezová výztuž pro sanaci trhlin v drážce včetně vyfrézování a zalití kotevní maltou v cihelném nebo kamenném zdivu hloubky do 70 mm 1 táhlo průměru 6 mm</t>
  </si>
  <si>
    <t>0,3*8</t>
  </si>
  <si>
    <t>0,3*4</t>
  </si>
  <si>
    <t>det.D:</t>
  </si>
  <si>
    <t>0,75</t>
  </si>
  <si>
    <t>1,25*2</t>
  </si>
  <si>
    <t>zesílení ostatních lomových míst v opravované betonové zídce-předpoklad:</t>
  </si>
  <si>
    <t>64</t>
  </si>
  <si>
    <t>985676111</t>
  </si>
  <si>
    <t>Výztuž ztužujících věnců z oceli 10 216</t>
  </si>
  <si>
    <t>-1930989625</t>
  </si>
  <si>
    <t>Výztuž ztužujících věnců z oceli 10 216 (E)</t>
  </si>
  <si>
    <t>pr. 6:</t>
  </si>
  <si>
    <t>112*1,5/1000</t>
  </si>
  <si>
    <t>997</t>
  </si>
  <si>
    <t>Přesun sutě</t>
  </si>
  <si>
    <t>65</t>
  </si>
  <si>
    <t>997013111</t>
  </si>
  <si>
    <t>Vnitrostaveništní doprava suti a vybouraných hmot pro budovy v do 6 m s použitím mechanizace</t>
  </si>
  <si>
    <t>307201718</t>
  </si>
  <si>
    <t xml:space="preserve">Vnitrostaveništní doprava suti a vybouraných hmot  vodorovně do 50 m svisle s použitím mechanizace pro budovy a haly výšky do 6 m</t>
  </si>
  <si>
    <t>66</t>
  </si>
  <si>
    <t>997013219</t>
  </si>
  <si>
    <t>Příplatek k vnitrostaveništní dopravě suti a vybouraných hmot za zvětšenou dopravu suti ZKD 10 m</t>
  </si>
  <si>
    <t>674209907</t>
  </si>
  <si>
    <t xml:space="preserve">Vnitrostaveništní doprava suti a vybouraných hmot  vodorovně do 50 m Příplatek k cenám -3111 až -3217 za zvětšenou vodorovnou dopravu přes vymezenou dopravní vzdálenost za každých dalších i započatých 10 m</t>
  </si>
  <si>
    <t>217,219*12 'Přepočtené koeficientem množství</t>
  </si>
  <si>
    <t>67</t>
  </si>
  <si>
    <t>997013501</t>
  </si>
  <si>
    <t>Odvoz suti a vybouraných hmot na skládku nebo meziskládku do 1 km se složením</t>
  </si>
  <si>
    <t>708878658</t>
  </si>
  <si>
    <t xml:space="preserve">Odvoz suti a vybouraných hmot na skládku nebo meziskládku  se složením, na vzdálenost do 1 km</t>
  </si>
  <si>
    <t>68</t>
  </si>
  <si>
    <t>997013509</t>
  </si>
  <si>
    <t>Příplatek k odvozu suti a vybouraných hmot na skládku ZKD 1 km přes 1 km</t>
  </si>
  <si>
    <t>-690361796</t>
  </si>
  <si>
    <t xml:space="preserve">Odvoz suti a vybouraných hmot na skládku nebo meziskládku  se složením, na vzdálenost Příplatek k ceně za každý další i započatý 1 km přes 1 km</t>
  </si>
  <si>
    <t>217,219*9 'Přepočtené koeficientem množství</t>
  </si>
  <si>
    <t>69</t>
  </si>
  <si>
    <t>997013601</t>
  </si>
  <si>
    <t>Poplatek za uložení na skládce (skládkovné) stavebního odpadu betonového kód odpadu 17 01 01</t>
  </si>
  <si>
    <t>-1648171224</t>
  </si>
  <si>
    <t>Poplatek za uložení stavebního odpadu na skládce (skládkovné) z prostého betonu zatříděného do Katalogu odpadů pod kódem 17 01 01</t>
  </si>
  <si>
    <t>2,6+158,306+8,026+4,742+0,015</t>
  </si>
  <si>
    <t>70</t>
  </si>
  <si>
    <t>997013602</t>
  </si>
  <si>
    <t>Poplatek za uložení na skládce (skládkovné) stavebního odpadu železobetonového kód odpadu 17 01 01</t>
  </si>
  <si>
    <t>424258960</t>
  </si>
  <si>
    <t>Poplatek za uložení stavebního odpadu na skládce (skládkovné) z armovaného betonu zatříděného do Katalogu odpadů pod kódem 17 01 01</t>
  </si>
  <si>
    <t>8,606</t>
  </si>
  <si>
    <t>71</t>
  </si>
  <si>
    <t>997013811</t>
  </si>
  <si>
    <t>Poplatek za uložení na skládce (skládkovné) stavebního odpadu dřevěného kód odpadu 17 02 01</t>
  </si>
  <si>
    <t>820855890</t>
  </si>
  <si>
    <t>Poplatek za uložení stavebního odpadu na skládce (skládkovné) dřevěného zatříděného do Katalogu odpadů pod kódem 17 02 01</t>
  </si>
  <si>
    <t>72</t>
  </si>
  <si>
    <t>VŽŠ</t>
  </si>
  <si>
    <t>Výkup železného šrotu</t>
  </si>
  <si>
    <t>kg</t>
  </si>
  <si>
    <t>881166204</t>
  </si>
  <si>
    <t>(9,66+15,18+0,424)*-1*1000</t>
  </si>
  <si>
    <t>998</t>
  </si>
  <si>
    <t>Přesun hmot</t>
  </si>
  <si>
    <t>73</t>
  </si>
  <si>
    <t>998011001</t>
  </si>
  <si>
    <t>Přesun hmot pro budovy zděné v do 6 m</t>
  </si>
  <si>
    <t>-224523864</t>
  </si>
  <si>
    <t xml:space="preserve">Přesun hmot pro budovy občanské výstavby, bydlení, výrobu a služby  s nosnou svislou konstrukcí zděnou z cihel, tvárnic nebo kamene vodorovná dopravní vzdálenost do 100 m pro budovy výšky do 6 m</t>
  </si>
  <si>
    <t>74</t>
  </si>
  <si>
    <t>998011014</t>
  </si>
  <si>
    <t>Příplatek k přesunu hmot pro budovy zděné za zvětšený přesun do 500 m</t>
  </si>
  <si>
    <t>-726890819</t>
  </si>
  <si>
    <t xml:space="preserve">Přesun hmot pro budovy občanské výstavby, bydlení, výrobu a služby  s nosnou svislou konstrukcí zděnou z cihel, tvárnic nebo kamene Příplatek k cenám za zvětšený přesun přes vymezenou největší dopravní vzdálenost do 500 m</t>
  </si>
  <si>
    <t>PSV</t>
  </si>
  <si>
    <t>Práce a dodávky PSV</t>
  </si>
  <si>
    <t>767</t>
  </si>
  <si>
    <t>Konstrukce zámečnické</t>
  </si>
  <si>
    <t>75</t>
  </si>
  <si>
    <t>338121123</t>
  </si>
  <si>
    <t>Osazování sloupků a vzpěr ŽB plotových zabetonováním patky o obj do 0,15 m3</t>
  </si>
  <si>
    <t>1661713961</t>
  </si>
  <si>
    <t>Osazování sloupků a vzpěr plotových železobetonových se zabetonováním patky, o objemu do 0,15 m3</t>
  </si>
  <si>
    <t>57+49</t>
  </si>
  <si>
    <t>76</t>
  </si>
  <si>
    <t>338121127</t>
  </si>
  <si>
    <t>Osazování sloupků a vzpěr ŽB plotových zabetonováním patky o obj přes 0,20 do 0,30 m3</t>
  </si>
  <si>
    <t>645181308</t>
  </si>
  <si>
    <t>Osazování sloupků a vzpěr plotových železobetonových se zabetonováním patky, o objemu přes 0,20 do 0,30 m3</t>
  </si>
  <si>
    <t>77</t>
  </si>
  <si>
    <t>SO01</t>
  </si>
  <si>
    <t>Sloupek oplocení 60x40 d. 2200mm ZN+RAL 6005 vč. ucpávek</t>
  </si>
  <si>
    <t>-890255242</t>
  </si>
  <si>
    <t>Sloupek oplocení 60x40 d. 2200mm ZN+RAL 6005</t>
  </si>
  <si>
    <t>78</t>
  </si>
  <si>
    <t>SO02</t>
  </si>
  <si>
    <t>Sloupek oplocení 60x40 d. 2400mm ZN+RAL 6005 vč. ucpávek</t>
  </si>
  <si>
    <t>1076042591</t>
  </si>
  <si>
    <t>Sloupek oplocení 60x40 d. 2400 ZN+RAL 6005</t>
  </si>
  <si>
    <t>79</t>
  </si>
  <si>
    <t>SO03a</t>
  </si>
  <si>
    <t>D+M sloupku oplocení 60x40 s patkou 100x150 d. 1460mm ZN+RAL 6005, kotvení do beton. zídky, vč. dodávky kotvícího materiálu, šroubů a podložek vč. ucpávek</t>
  </si>
  <si>
    <t>1388240782</t>
  </si>
  <si>
    <t>Sloupek oplocení s patkou 60x40 d. 1460 ZN+RAL 6005, kotven do beton. zídky</t>
  </si>
  <si>
    <t>80</t>
  </si>
  <si>
    <t>SO03c</t>
  </si>
  <si>
    <t>D+M sloupku oplocení 100x100 s patkou 200x200 d. 1460mm ZN+RAL 6005, kotvení do beton. zídky, vč. dodávky kotvícího materiálu, šroubů a podložek vč. ucpávek</t>
  </si>
  <si>
    <t>349652404</t>
  </si>
  <si>
    <t>81</t>
  </si>
  <si>
    <t>SO03b</t>
  </si>
  <si>
    <t>D+M sloupku oplocení 60x40 s patkou 100x150 d. 1750mm ZN+RAL 6005, kotvení do beton. zídky, vč. dodávky kotvícího materiálu, šroubů a podložek vč. ucpávek</t>
  </si>
  <si>
    <t>-2036429666</t>
  </si>
  <si>
    <t>82</t>
  </si>
  <si>
    <t>PKK</t>
  </si>
  <si>
    <t>Příchytka kovová koncová 100x100mm, RAL 6005</t>
  </si>
  <si>
    <t>-1692926152</t>
  </si>
  <si>
    <t>83</t>
  </si>
  <si>
    <t>PKP</t>
  </si>
  <si>
    <t>Příchytka kovová průběžná 60x40mm, RAL 6005</t>
  </si>
  <si>
    <t>1253815305</t>
  </si>
  <si>
    <t>84</t>
  </si>
  <si>
    <t>PKR</t>
  </si>
  <si>
    <t>Příchytka kovová rohová 60x40mm, RAL 6005</t>
  </si>
  <si>
    <t>-1469911419</t>
  </si>
  <si>
    <t>85</t>
  </si>
  <si>
    <t>DPD</t>
  </si>
  <si>
    <t>Držák podhrabové desky koncový kovový</t>
  </si>
  <si>
    <t>-2100885924</t>
  </si>
  <si>
    <t>86</t>
  </si>
  <si>
    <t>Z/3</t>
  </si>
  <si>
    <t>D+M Sestava jednokřídlá brána a branka 2500x1500 - spec. viz. výpis zám. výrobků</t>
  </si>
  <si>
    <t>-1026685659</t>
  </si>
  <si>
    <t>Sestava jednokřídlá brána a branka 1500x3500 - spec. viz. výpis zám. výrobků</t>
  </si>
  <si>
    <t>87</t>
  </si>
  <si>
    <t>Z/2</t>
  </si>
  <si>
    <t>D+M Jednokřídlá samonostná brána posuvná 4000+1740/1300 - vč. dodávky a osazení protikusu - spec.viz. výpis zám. výrobků</t>
  </si>
  <si>
    <t>-88530969</t>
  </si>
  <si>
    <t>Sestava jednokřídlá brána a branka 1100x3000 - spec. viz. výpis zám. výrobků</t>
  </si>
  <si>
    <t>88</t>
  </si>
  <si>
    <t>348121221</t>
  </si>
  <si>
    <t>Osazení podhrabových desek dl přes 2 do 3 m na ocelové plotové sloupky</t>
  </si>
  <si>
    <t>1748967203</t>
  </si>
  <si>
    <t>Osazení podhrabových desek na ocelové sloupky, délky desek přes 2 do 3 m</t>
  </si>
  <si>
    <t>89</t>
  </si>
  <si>
    <t>PSB.56230200</t>
  </si>
  <si>
    <t>Podhrabová deska PD 1-300 B, 2500x50x250mm</t>
  </si>
  <si>
    <t>-1805011671</t>
  </si>
  <si>
    <t>Podhrabová deska PD 1-300 B, 2950x50x300mm</t>
  </si>
  <si>
    <t>P</t>
  </si>
  <si>
    <t>Poznámka k položce:_x000d_
přírodní, hladký</t>
  </si>
  <si>
    <t>90</t>
  </si>
  <si>
    <t>348171146</t>
  </si>
  <si>
    <t>Montáž panelového svařovaného oplocení v přes 1,5 do 2,0 m</t>
  </si>
  <si>
    <t>-883270948</t>
  </si>
  <si>
    <t>Montáž oplocení z dílců kovových panelových svařovaných, na ocelové profilované sloupky, výšky přes 1,5 do 2,0 m</t>
  </si>
  <si>
    <t>312,39+6,5</t>
  </si>
  <si>
    <t>91</t>
  </si>
  <si>
    <t>767995102xx</t>
  </si>
  <si>
    <t>Výroba a montáž atypických kovových doplňků staveb - úprava plotového dílce</t>
  </si>
  <si>
    <t>1045592031</t>
  </si>
  <si>
    <t>PO1430</t>
  </si>
  <si>
    <t>Panel oplocení 1430/150-2500</t>
  </si>
  <si>
    <t>-1684446509</t>
  </si>
  <si>
    <t>celková délka plotu vč. bran:312,39+6,5</t>
  </si>
  <si>
    <t>rezerva na prostřih polí +10%</t>
  </si>
  <si>
    <t>318,89*1,10</t>
  </si>
  <si>
    <t>93</t>
  </si>
  <si>
    <t>998767101</t>
  </si>
  <si>
    <t>Přesun hmot tonážní pro zámečnické konstrukce v objektech v do 6 m</t>
  </si>
  <si>
    <t>1148162986</t>
  </si>
  <si>
    <t xml:space="preserve">Přesun hmot pro zámečnické konstrukce  stanovený z hmotnosti přesunovaného materiálu vodorovná dopravní vzdálenost do 50 m v objektech výšky do 6 m</t>
  </si>
  <si>
    <t>783</t>
  </si>
  <si>
    <t>Dokončovací práce - nátěry</t>
  </si>
  <si>
    <t>94</t>
  </si>
  <si>
    <t>783823133</t>
  </si>
  <si>
    <t>Penetrační silikátový nátěr hladkých, tenkovrstvých zrnitých nebo štukových omítek</t>
  </si>
  <si>
    <t>2106672840</t>
  </si>
  <si>
    <t>Penetrační nátěr omítek hladkých omítek hladkých, zrnitých tenkovrstvých nebo štukových stupně členitosti 1 a 2 silikátový</t>
  </si>
  <si>
    <t>95</t>
  </si>
  <si>
    <t>783827103</t>
  </si>
  <si>
    <t>Krycí jednonásobný silikátový nátěr hladkých betonových povrchů</t>
  </si>
  <si>
    <t>-591913804</t>
  </si>
  <si>
    <t>Krycí (ochranný ) nátěr omítek jednonásobný hladkých betonových povrchů nebo povrchů z desek na bázi dřeva (dřevovláknitých apod.) silikátový</t>
  </si>
  <si>
    <t>Vedlejší rozpočtové náklady</t>
  </si>
  <si>
    <t>VRN1</t>
  </si>
  <si>
    <t>Průzkumné, geodetické a projektové práce</t>
  </si>
  <si>
    <t>96</t>
  </si>
  <si>
    <t>012303000</t>
  </si>
  <si>
    <t>Geodetické práce po výstavbě</t>
  </si>
  <si>
    <t>1024</t>
  </si>
  <si>
    <t>866331067</t>
  </si>
  <si>
    <t>97</t>
  </si>
  <si>
    <t>013254000</t>
  </si>
  <si>
    <t>Dokumentace skutečného provedení stavby</t>
  </si>
  <si>
    <t>-2134522449</t>
  </si>
  <si>
    <t>VRN3</t>
  </si>
  <si>
    <t>98</t>
  </si>
  <si>
    <t>030001000</t>
  </si>
  <si>
    <t>-662467406</t>
  </si>
  <si>
    <t>VRN7</t>
  </si>
  <si>
    <t>99</t>
  </si>
  <si>
    <t>075603000</t>
  </si>
  <si>
    <t>Ochranná pásma - zajištění vytýčení sítí</t>
  </si>
  <si>
    <t>-589893349</t>
  </si>
  <si>
    <t>Jiná ochranná pásma</t>
  </si>
  <si>
    <t>VRN9</t>
  </si>
  <si>
    <t>100</t>
  </si>
  <si>
    <t>091003000</t>
  </si>
  <si>
    <t>Ostatní náklady bez rozlišení</t>
  </si>
  <si>
    <t>hod</t>
  </si>
  <si>
    <t>-84713568</t>
  </si>
  <si>
    <t>Demontáž a zpětná montáž informačních cedulek 4 ks</t>
  </si>
  <si>
    <t>Demontáž a zpětná montáž poštovní schránky 1 ks</t>
  </si>
  <si>
    <t>vč. dodávky montážního materiálu.</t>
  </si>
  <si>
    <t>101</t>
  </si>
  <si>
    <t>NP</t>
  </si>
  <si>
    <t>Péče o stromy po dobu 5 let - viz. stanovisko odboru výsadby a životního prostředí bod. II odst. 5</t>
  </si>
  <si>
    <t>-497485036</t>
  </si>
  <si>
    <t>zajištění kmenů stromů chráničkou:</t>
  </si>
  <si>
    <t>7ks á 0,5h:</t>
  </si>
  <si>
    <t>3,5</t>
  </si>
  <si>
    <t>zálivka min. 5x ročně 5 let:</t>
  </si>
  <si>
    <t>7 ks á 0,25 h:</t>
  </si>
  <si>
    <t>7*0,25*5*5</t>
  </si>
  <si>
    <t>odplevelování, výchovný řez, oprava úvazků, popř. výměna kůlů, sledování zdravotního stavu dřevin vč.výměny uhynulého jedince-předpoklad 2x ročně:</t>
  </si>
  <si>
    <t>vždy v nejbližším vhodném období.</t>
  </si>
  <si>
    <t>předpoklad jaro+podzim:</t>
  </si>
  <si>
    <t>7ks á 0,5h 2x ročně</t>
  </si>
  <si>
    <t>7*0,5*5*2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</si>
</sst>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2" fillId="0" borderId="0" xfId="0" applyNumberFormat="1" applyFont="1" applyAlignment="1" applyProtection="1">
      <alignment vertical="center"/>
    </xf>
    <xf numFmtId="0" fontId="23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4" fillId="4" borderId="0" xfId="0" applyFont="1" applyFill="1" applyAlignment="1" applyProtection="1">
      <alignment horizontal="left"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bmp" /><Relationship Id="rId2" Type="http://schemas.openxmlformats.org/officeDocument/2006/relationships/image" Target="../media/image2.bmp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bmp" /><Relationship Id="rId2" Type="http://schemas.openxmlformats.org/officeDocument/2006/relationships/image" Target="../media/image5.bmp" /><Relationship Id="rId3" Type="http://schemas.openxmlformats.org/officeDocument/2006/relationships/image" Target="../media/image6.bmp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370205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84</xdr:row>
      <xdr:rowOff>310515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859155</xdr:colOff>
      <xdr:row>3</xdr:row>
      <xdr:rowOff>0</xdr:rowOff>
    </xdr:from>
    <xdr:to>
      <xdr:col>9</xdr:col>
      <xdr:colOff>1216660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859155</xdr:colOff>
      <xdr:row>81</xdr:row>
      <xdr:rowOff>0</xdr:rowOff>
    </xdr:from>
    <xdr:to>
      <xdr:col>9</xdr:col>
      <xdr:colOff>1216660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859155</xdr:colOff>
      <xdr:row>128</xdr:row>
      <xdr:rowOff>0</xdr:rowOff>
    </xdr:from>
    <xdr:to>
      <xdr:col>9</xdr:col>
      <xdr:colOff>1216660</xdr:colOff>
      <xdr:row>132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P2105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plotu u MŠ Srbská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30. 9. 2021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'SO01 2024 - Stavební část'!J32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'SO01 2024 - Stavební část'!P142</f>
        <v>0</v>
      </c>
      <c r="AV95" s="128">
        <f>'SO01 2024 - Stavební část'!J35</f>
        <v>0</v>
      </c>
      <c r="AW95" s="128">
        <f>'SO01 2024 - Stavební část'!J36</f>
        <v>0</v>
      </c>
      <c r="AX95" s="128">
        <f>'SO01 2024 - Stavební část'!J37</f>
        <v>0</v>
      </c>
      <c r="AY95" s="128">
        <f>'SO01 2024 - Stavební část'!J38</f>
        <v>0</v>
      </c>
      <c r="AZ95" s="128">
        <f>'SO01 2024 - Stavební část'!F35</f>
        <v>0</v>
      </c>
      <c r="BA95" s="128">
        <f>'SO01 2024 - Stavební část'!F36</f>
        <v>0</v>
      </c>
      <c r="BB95" s="128">
        <f>'SO01 2024 - Stavební část'!F37</f>
        <v>0</v>
      </c>
      <c r="BC95" s="128">
        <f>'SO01 2024 - Stavební část'!F38</f>
        <v>0</v>
      </c>
      <c r="BD95" s="130">
        <f>'SO01 2024 - Stavební část'!F39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BTZ7l0lXLsVtQuDt6XhASQyc1v5L5ik3f6d5kVeEmJCGDJB8IWeDVzYRSWp4+AzKwEgYurZV5pzkH3yrJ2TirQ==" hashValue="VkTzIgvRqfo/8Z9vW4Sel4/DjbKw30bM3OTNlXnJJOCLFWlI2GlFF+hN90Q5JpiuJ4Q5p0eJ3G8AYzl9Cwq7i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01 2024 - Staveb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83</v>
      </c>
    </row>
    <row r="4" s="1" customFormat="1" ht="24.96" customHeight="1">
      <c r="B4" s="20"/>
      <c r="D4" s="134" t="s">
        <v>84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Oprava plotu u MŠ Srbská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30. 9. 2021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39" t="s">
        <v>87</v>
      </c>
      <c r="E30" s="38"/>
      <c r="F30" s="38"/>
      <c r="G30" s="38"/>
      <c r="H30" s="38"/>
      <c r="I30" s="38"/>
      <c r="J30" s="146">
        <f>J96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88</v>
      </c>
      <c r="E31" s="38"/>
      <c r="F31" s="38"/>
      <c r="G31" s="38"/>
      <c r="H31" s="38"/>
      <c r="I31" s="38"/>
      <c r="J31" s="146">
        <f>J115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48" t="s">
        <v>33</v>
      </c>
      <c r="E32" s="38"/>
      <c r="F32" s="38"/>
      <c r="G32" s="38"/>
      <c r="H32" s="38"/>
      <c r="I32" s="38"/>
      <c r="J32" s="149">
        <f>ROUND(J30 + J31,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45"/>
      <c r="E33" s="145"/>
      <c r="F33" s="145"/>
      <c r="G33" s="145"/>
      <c r="H33" s="145"/>
      <c r="I33" s="145"/>
      <c r="J33" s="145"/>
      <c r="K33" s="145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0" t="s">
        <v>35</v>
      </c>
      <c r="G34" s="38"/>
      <c r="H34" s="38"/>
      <c r="I34" s="150" t="s">
        <v>34</v>
      </c>
      <c r="J34" s="150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1" t="s">
        <v>37</v>
      </c>
      <c r="E35" s="136" t="s">
        <v>38</v>
      </c>
      <c r="F35" s="152">
        <f>ROUND((SUM(BE115:BE122) + SUM(BE142:BE558)),  2)</f>
        <v>0</v>
      </c>
      <c r="G35" s="38"/>
      <c r="H35" s="38"/>
      <c r="I35" s="153">
        <v>0.20999999999999999</v>
      </c>
      <c r="J35" s="152">
        <f>ROUND(((SUM(BE115:BE122) + SUM(BE142:BE558))*I35),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36" t="s">
        <v>39</v>
      </c>
      <c r="F36" s="152">
        <f>ROUND((SUM(BF115:BF122) + SUM(BF142:BF558)),  2)</f>
        <v>0</v>
      </c>
      <c r="G36" s="38"/>
      <c r="H36" s="38"/>
      <c r="I36" s="153">
        <v>0.12</v>
      </c>
      <c r="J36" s="152">
        <f>ROUND(((SUM(BF115:BF122) + SUM(BF142:BF558))*I36),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40</v>
      </c>
      <c r="F37" s="152">
        <f>ROUND((SUM(BG115:BG122) + SUM(BG142:BG558)),  2)</f>
        <v>0</v>
      </c>
      <c r="G37" s="38"/>
      <c r="H37" s="38"/>
      <c r="I37" s="153">
        <v>0.20999999999999999</v>
      </c>
      <c r="J37" s="152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36" t="s">
        <v>41</v>
      </c>
      <c r="F38" s="152">
        <f>ROUND((SUM(BH115:BH122) + SUM(BH142:BH558)),  2)</f>
        <v>0</v>
      </c>
      <c r="G38" s="38"/>
      <c r="H38" s="38"/>
      <c r="I38" s="153">
        <v>0.12</v>
      </c>
      <c r="J38" s="152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36" t="s">
        <v>42</v>
      </c>
      <c r="F39" s="152">
        <f>ROUND((SUM(BI115:BI122) + SUM(BI142:BI558)),  2)</f>
        <v>0</v>
      </c>
      <c r="G39" s="38"/>
      <c r="H39" s="38"/>
      <c r="I39" s="153">
        <v>0</v>
      </c>
      <c r="J39" s="152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4"/>
      <c r="D41" s="155" t="s">
        <v>43</v>
      </c>
      <c r="E41" s="156"/>
      <c r="F41" s="156"/>
      <c r="G41" s="157" t="s">
        <v>44</v>
      </c>
      <c r="H41" s="158" t="s">
        <v>45</v>
      </c>
      <c r="I41" s="156"/>
      <c r="J41" s="159">
        <f>SUM(J32:J39)</f>
        <v>0</v>
      </c>
      <c r="K41" s="16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2" t="str">
        <f>E7</f>
        <v>Oprava plotu u MŠ Srbská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SO01 2024 - Stavební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30. 9. 2021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3" t="s">
        <v>90</v>
      </c>
      <c r="D94" s="174"/>
      <c r="E94" s="174"/>
      <c r="F94" s="174"/>
      <c r="G94" s="174"/>
      <c r="H94" s="174"/>
      <c r="I94" s="174"/>
      <c r="J94" s="175" t="s">
        <v>91</v>
      </c>
      <c r="K94" s="174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6" t="s">
        <v>92</v>
      </c>
      <c r="D96" s="40"/>
      <c r="E96" s="40"/>
      <c r="F96" s="40"/>
      <c r="G96" s="40"/>
      <c r="H96" s="40"/>
      <c r="I96" s="40"/>
      <c r="J96" s="110">
        <f>J142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s="9" customFormat="1" ht="24.96" customHeight="1">
      <c r="A97" s="9"/>
      <c r="B97" s="177"/>
      <c r="C97" s="178"/>
      <c r="D97" s="179" t="s">
        <v>94</v>
      </c>
      <c r="E97" s="180"/>
      <c r="F97" s="180"/>
      <c r="G97" s="180"/>
      <c r="H97" s="180"/>
      <c r="I97" s="180"/>
      <c r="J97" s="181">
        <f>J143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95</v>
      </c>
      <c r="E98" s="186"/>
      <c r="F98" s="186"/>
      <c r="G98" s="186"/>
      <c r="H98" s="186"/>
      <c r="I98" s="186"/>
      <c r="J98" s="187">
        <f>J144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96</v>
      </c>
      <c r="E99" s="186"/>
      <c r="F99" s="186"/>
      <c r="G99" s="186"/>
      <c r="H99" s="186"/>
      <c r="I99" s="186"/>
      <c r="J99" s="187">
        <f>J263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97</v>
      </c>
      <c r="E100" s="186"/>
      <c r="F100" s="186"/>
      <c r="G100" s="186"/>
      <c r="H100" s="186"/>
      <c r="I100" s="186"/>
      <c r="J100" s="187">
        <f>J326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98</v>
      </c>
      <c r="E101" s="186"/>
      <c r="F101" s="186"/>
      <c r="G101" s="186"/>
      <c r="H101" s="186"/>
      <c r="I101" s="186"/>
      <c r="J101" s="187">
        <f>J335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99</v>
      </c>
      <c r="E102" s="186"/>
      <c r="F102" s="186"/>
      <c r="G102" s="186"/>
      <c r="H102" s="186"/>
      <c r="I102" s="186"/>
      <c r="J102" s="187">
        <f>J347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100</v>
      </c>
      <c r="E103" s="186"/>
      <c r="F103" s="186"/>
      <c r="G103" s="186"/>
      <c r="H103" s="186"/>
      <c r="I103" s="186"/>
      <c r="J103" s="187">
        <f>J447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101</v>
      </c>
      <c r="E104" s="186"/>
      <c r="F104" s="186"/>
      <c r="G104" s="186"/>
      <c r="H104" s="186"/>
      <c r="I104" s="186"/>
      <c r="J104" s="187">
        <f>J469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7"/>
      <c r="C105" s="178"/>
      <c r="D105" s="179" t="s">
        <v>102</v>
      </c>
      <c r="E105" s="180"/>
      <c r="F105" s="180"/>
      <c r="G105" s="180"/>
      <c r="H105" s="180"/>
      <c r="I105" s="180"/>
      <c r="J105" s="181">
        <f>J474</f>
        <v>0</v>
      </c>
      <c r="K105" s="178"/>
      <c r="L105" s="18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3"/>
      <c r="C106" s="184"/>
      <c r="D106" s="185" t="s">
        <v>103</v>
      </c>
      <c r="E106" s="186"/>
      <c r="F106" s="186"/>
      <c r="G106" s="186"/>
      <c r="H106" s="186"/>
      <c r="I106" s="186"/>
      <c r="J106" s="187">
        <f>J475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104</v>
      </c>
      <c r="E107" s="186"/>
      <c r="F107" s="186"/>
      <c r="G107" s="186"/>
      <c r="H107" s="186"/>
      <c r="I107" s="186"/>
      <c r="J107" s="187">
        <f>J520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7"/>
      <c r="C108" s="178"/>
      <c r="D108" s="179" t="s">
        <v>105</v>
      </c>
      <c r="E108" s="180"/>
      <c r="F108" s="180"/>
      <c r="G108" s="180"/>
      <c r="H108" s="180"/>
      <c r="I108" s="180"/>
      <c r="J108" s="181">
        <f>J525</f>
        <v>0</v>
      </c>
      <c r="K108" s="178"/>
      <c r="L108" s="18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3"/>
      <c r="C109" s="184"/>
      <c r="D109" s="185" t="s">
        <v>106</v>
      </c>
      <c r="E109" s="186"/>
      <c r="F109" s="186"/>
      <c r="G109" s="186"/>
      <c r="H109" s="186"/>
      <c r="I109" s="186"/>
      <c r="J109" s="187">
        <f>J526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107</v>
      </c>
      <c r="E110" s="186"/>
      <c r="F110" s="186"/>
      <c r="G110" s="186"/>
      <c r="H110" s="186"/>
      <c r="I110" s="186"/>
      <c r="J110" s="187">
        <f>J531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3"/>
      <c r="C111" s="184"/>
      <c r="D111" s="185" t="s">
        <v>108</v>
      </c>
      <c r="E111" s="186"/>
      <c r="F111" s="186"/>
      <c r="G111" s="186"/>
      <c r="H111" s="186"/>
      <c r="I111" s="186"/>
      <c r="J111" s="187">
        <f>J534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3"/>
      <c r="C112" s="184"/>
      <c r="D112" s="185" t="s">
        <v>109</v>
      </c>
      <c r="E112" s="186"/>
      <c r="F112" s="186"/>
      <c r="G112" s="186"/>
      <c r="H112" s="186"/>
      <c r="I112" s="186"/>
      <c r="J112" s="187">
        <f>J537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9.28" customHeight="1">
      <c r="A115" s="38"/>
      <c r="B115" s="39"/>
      <c r="C115" s="176" t="s">
        <v>110</v>
      </c>
      <c r="D115" s="40"/>
      <c r="E115" s="40"/>
      <c r="F115" s="40"/>
      <c r="G115" s="40"/>
      <c r="H115" s="40"/>
      <c r="I115" s="40"/>
      <c r="J115" s="189">
        <f>ROUND(J116 + J117 + J118 + J119 + J120 + J121,2)</f>
        <v>0</v>
      </c>
      <c r="K115" s="40"/>
      <c r="L115" s="63"/>
      <c r="N115" s="190" t="s">
        <v>37</v>
      </c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8" customHeight="1">
      <c r="A116" s="38"/>
      <c r="B116" s="39"/>
      <c r="C116" s="40"/>
      <c r="D116" s="191" t="s">
        <v>111</v>
      </c>
      <c r="E116" s="192"/>
      <c r="F116" s="192"/>
      <c r="G116" s="40"/>
      <c r="H116" s="40"/>
      <c r="I116" s="40"/>
      <c r="J116" s="193">
        <v>0</v>
      </c>
      <c r="K116" s="40"/>
      <c r="L116" s="194"/>
      <c r="M116" s="195"/>
      <c r="N116" s="196" t="s">
        <v>38</v>
      </c>
      <c r="O116" s="195"/>
      <c r="P116" s="195"/>
      <c r="Q116" s="195"/>
      <c r="R116" s="195"/>
      <c r="S116" s="197"/>
      <c r="T116" s="197"/>
      <c r="U116" s="197"/>
      <c r="V116" s="197"/>
      <c r="W116" s="197"/>
      <c r="X116" s="197"/>
      <c r="Y116" s="197"/>
      <c r="Z116" s="197"/>
      <c r="AA116" s="197"/>
      <c r="AB116" s="197"/>
      <c r="AC116" s="197"/>
      <c r="AD116" s="197"/>
      <c r="AE116" s="197"/>
      <c r="AF116" s="195"/>
      <c r="AG116" s="195"/>
      <c r="AH116" s="195"/>
      <c r="AI116" s="195"/>
      <c r="AJ116" s="195"/>
      <c r="AK116" s="195"/>
      <c r="AL116" s="195"/>
      <c r="AM116" s="195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8" t="s">
        <v>112</v>
      </c>
      <c r="AZ116" s="195"/>
      <c r="BA116" s="195"/>
      <c r="BB116" s="195"/>
      <c r="BC116" s="195"/>
      <c r="BD116" s="195"/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98" t="s">
        <v>81</v>
      </c>
      <c r="BK116" s="195"/>
      <c r="BL116" s="195"/>
      <c r="BM116" s="195"/>
    </row>
    <row r="117" s="2" customFormat="1" ht="18" customHeight="1">
      <c r="A117" s="38"/>
      <c r="B117" s="39"/>
      <c r="C117" s="40"/>
      <c r="D117" s="191" t="s">
        <v>113</v>
      </c>
      <c r="E117" s="192"/>
      <c r="F117" s="192"/>
      <c r="G117" s="40"/>
      <c r="H117" s="40"/>
      <c r="I117" s="40"/>
      <c r="J117" s="193">
        <v>0</v>
      </c>
      <c r="K117" s="40"/>
      <c r="L117" s="194"/>
      <c r="M117" s="195"/>
      <c r="N117" s="196" t="s">
        <v>38</v>
      </c>
      <c r="O117" s="195"/>
      <c r="P117" s="195"/>
      <c r="Q117" s="195"/>
      <c r="R117" s="195"/>
      <c r="S117" s="197"/>
      <c r="T117" s="197"/>
      <c r="U117" s="197"/>
      <c r="V117" s="197"/>
      <c r="W117" s="197"/>
      <c r="X117" s="197"/>
      <c r="Y117" s="197"/>
      <c r="Z117" s="197"/>
      <c r="AA117" s="197"/>
      <c r="AB117" s="197"/>
      <c r="AC117" s="197"/>
      <c r="AD117" s="197"/>
      <c r="AE117" s="197"/>
      <c r="AF117" s="195"/>
      <c r="AG117" s="195"/>
      <c r="AH117" s="195"/>
      <c r="AI117" s="195"/>
      <c r="AJ117" s="195"/>
      <c r="AK117" s="195"/>
      <c r="AL117" s="195"/>
      <c r="AM117" s="195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8" t="s">
        <v>112</v>
      </c>
      <c r="AZ117" s="195"/>
      <c r="BA117" s="195"/>
      <c r="BB117" s="195"/>
      <c r="BC117" s="195"/>
      <c r="BD117" s="195"/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98" t="s">
        <v>81</v>
      </c>
      <c r="BK117" s="195"/>
      <c r="BL117" s="195"/>
      <c r="BM117" s="195"/>
    </row>
    <row r="118" s="2" customFormat="1" ht="18" customHeight="1">
      <c r="A118" s="38"/>
      <c r="B118" s="39"/>
      <c r="C118" s="40"/>
      <c r="D118" s="191" t="s">
        <v>114</v>
      </c>
      <c r="E118" s="192"/>
      <c r="F118" s="192"/>
      <c r="G118" s="40"/>
      <c r="H118" s="40"/>
      <c r="I118" s="40"/>
      <c r="J118" s="193">
        <v>0</v>
      </c>
      <c r="K118" s="40"/>
      <c r="L118" s="194"/>
      <c r="M118" s="195"/>
      <c r="N118" s="196" t="s">
        <v>38</v>
      </c>
      <c r="O118" s="195"/>
      <c r="P118" s="195"/>
      <c r="Q118" s="195"/>
      <c r="R118" s="195"/>
      <c r="S118" s="197"/>
      <c r="T118" s="197"/>
      <c r="U118" s="197"/>
      <c r="V118" s="197"/>
      <c r="W118" s="197"/>
      <c r="X118" s="197"/>
      <c r="Y118" s="197"/>
      <c r="Z118" s="197"/>
      <c r="AA118" s="197"/>
      <c r="AB118" s="197"/>
      <c r="AC118" s="197"/>
      <c r="AD118" s="197"/>
      <c r="AE118" s="197"/>
      <c r="AF118" s="195"/>
      <c r="AG118" s="195"/>
      <c r="AH118" s="195"/>
      <c r="AI118" s="195"/>
      <c r="AJ118" s="195"/>
      <c r="AK118" s="195"/>
      <c r="AL118" s="195"/>
      <c r="AM118" s="195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8" t="s">
        <v>112</v>
      </c>
      <c r="AZ118" s="195"/>
      <c r="BA118" s="195"/>
      <c r="BB118" s="195"/>
      <c r="BC118" s="195"/>
      <c r="BD118" s="195"/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198" t="s">
        <v>81</v>
      </c>
      <c r="BK118" s="195"/>
      <c r="BL118" s="195"/>
      <c r="BM118" s="195"/>
    </row>
    <row r="119" s="2" customFormat="1" ht="18" customHeight="1">
      <c r="A119" s="38"/>
      <c r="B119" s="39"/>
      <c r="C119" s="40"/>
      <c r="D119" s="191" t="s">
        <v>115</v>
      </c>
      <c r="E119" s="192"/>
      <c r="F119" s="192"/>
      <c r="G119" s="40"/>
      <c r="H119" s="40"/>
      <c r="I119" s="40"/>
      <c r="J119" s="193">
        <v>0</v>
      </c>
      <c r="K119" s="40"/>
      <c r="L119" s="194"/>
      <c r="M119" s="195"/>
      <c r="N119" s="196" t="s">
        <v>38</v>
      </c>
      <c r="O119" s="195"/>
      <c r="P119" s="195"/>
      <c r="Q119" s="195"/>
      <c r="R119" s="195"/>
      <c r="S119" s="197"/>
      <c r="T119" s="197"/>
      <c r="U119" s="197"/>
      <c r="V119" s="197"/>
      <c r="W119" s="197"/>
      <c r="X119" s="197"/>
      <c r="Y119" s="197"/>
      <c r="Z119" s="197"/>
      <c r="AA119" s="197"/>
      <c r="AB119" s="197"/>
      <c r="AC119" s="197"/>
      <c r="AD119" s="197"/>
      <c r="AE119" s="197"/>
      <c r="AF119" s="195"/>
      <c r="AG119" s="195"/>
      <c r="AH119" s="195"/>
      <c r="AI119" s="195"/>
      <c r="AJ119" s="195"/>
      <c r="AK119" s="195"/>
      <c r="AL119" s="195"/>
      <c r="AM119" s="195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8" t="s">
        <v>112</v>
      </c>
      <c r="AZ119" s="195"/>
      <c r="BA119" s="195"/>
      <c r="BB119" s="195"/>
      <c r="BC119" s="195"/>
      <c r="BD119" s="195"/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98" t="s">
        <v>81</v>
      </c>
      <c r="BK119" s="195"/>
      <c r="BL119" s="195"/>
      <c r="BM119" s="195"/>
    </row>
    <row r="120" s="2" customFormat="1" ht="18" customHeight="1">
      <c r="A120" s="38"/>
      <c r="B120" s="39"/>
      <c r="C120" s="40"/>
      <c r="D120" s="191" t="s">
        <v>116</v>
      </c>
      <c r="E120" s="192"/>
      <c r="F120" s="192"/>
      <c r="G120" s="40"/>
      <c r="H120" s="40"/>
      <c r="I120" s="40"/>
      <c r="J120" s="193">
        <v>0</v>
      </c>
      <c r="K120" s="40"/>
      <c r="L120" s="194"/>
      <c r="M120" s="195"/>
      <c r="N120" s="196" t="s">
        <v>38</v>
      </c>
      <c r="O120" s="195"/>
      <c r="P120" s="195"/>
      <c r="Q120" s="195"/>
      <c r="R120" s="195"/>
      <c r="S120" s="197"/>
      <c r="T120" s="197"/>
      <c r="U120" s="197"/>
      <c r="V120" s="197"/>
      <c r="W120" s="197"/>
      <c r="X120" s="197"/>
      <c r="Y120" s="197"/>
      <c r="Z120" s="197"/>
      <c r="AA120" s="197"/>
      <c r="AB120" s="197"/>
      <c r="AC120" s="197"/>
      <c r="AD120" s="197"/>
      <c r="AE120" s="197"/>
      <c r="AF120" s="195"/>
      <c r="AG120" s="195"/>
      <c r="AH120" s="195"/>
      <c r="AI120" s="195"/>
      <c r="AJ120" s="195"/>
      <c r="AK120" s="195"/>
      <c r="AL120" s="195"/>
      <c r="AM120" s="195"/>
      <c r="AN120" s="195"/>
      <c r="AO120" s="195"/>
      <c r="AP120" s="195"/>
      <c r="AQ120" s="195"/>
      <c r="AR120" s="195"/>
      <c r="AS120" s="195"/>
      <c r="AT120" s="195"/>
      <c r="AU120" s="195"/>
      <c r="AV120" s="195"/>
      <c r="AW120" s="195"/>
      <c r="AX120" s="195"/>
      <c r="AY120" s="198" t="s">
        <v>112</v>
      </c>
      <c r="AZ120" s="195"/>
      <c r="BA120" s="195"/>
      <c r="BB120" s="195"/>
      <c r="BC120" s="195"/>
      <c r="BD120" s="195"/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98" t="s">
        <v>81</v>
      </c>
      <c r="BK120" s="195"/>
      <c r="BL120" s="195"/>
      <c r="BM120" s="195"/>
    </row>
    <row r="121" s="2" customFormat="1" ht="18" customHeight="1">
      <c r="A121" s="38"/>
      <c r="B121" s="39"/>
      <c r="C121" s="40"/>
      <c r="D121" s="192" t="s">
        <v>117</v>
      </c>
      <c r="E121" s="40"/>
      <c r="F121" s="40"/>
      <c r="G121" s="40"/>
      <c r="H121" s="40"/>
      <c r="I121" s="40"/>
      <c r="J121" s="193">
        <f>ROUND(J30*T121,2)</f>
        <v>0</v>
      </c>
      <c r="K121" s="40"/>
      <c r="L121" s="194"/>
      <c r="M121" s="195"/>
      <c r="N121" s="196" t="s">
        <v>38</v>
      </c>
      <c r="O121" s="195"/>
      <c r="P121" s="195"/>
      <c r="Q121" s="195"/>
      <c r="R121" s="195"/>
      <c r="S121" s="197"/>
      <c r="T121" s="197"/>
      <c r="U121" s="197"/>
      <c r="V121" s="197"/>
      <c r="W121" s="197"/>
      <c r="X121" s="197"/>
      <c r="Y121" s="197"/>
      <c r="Z121" s="197"/>
      <c r="AA121" s="197"/>
      <c r="AB121" s="197"/>
      <c r="AC121" s="197"/>
      <c r="AD121" s="197"/>
      <c r="AE121" s="197"/>
      <c r="AF121" s="195"/>
      <c r="AG121" s="195"/>
      <c r="AH121" s="195"/>
      <c r="AI121" s="195"/>
      <c r="AJ121" s="195"/>
      <c r="AK121" s="195"/>
      <c r="AL121" s="195"/>
      <c r="AM121" s="195"/>
      <c r="AN121" s="195"/>
      <c r="AO121" s="195"/>
      <c r="AP121" s="195"/>
      <c r="AQ121" s="195"/>
      <c r="AR121" s="195"/>
      <c r="AS121" s="195"/>
      <c r="AT121" s="195"/>
      <c r="AU121" s="195"/>
      <c r="AV121" s="195"/>
      <c r="AW121" s="195"/>
      <c r="AX121" s="195"/>
      <c r="AY121" s="198" t="s">
        <v>118</v>
      </c>
      <c r="AZ121" s="195"/>
      <c r="BA121" s="195"/>
      <c r="BB121" s="195"/>
      <c r="BC121" s="195"/>
      <c r="BD121" s="195"/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98" t="s">
        <v>81</v>
      </c>
      <c r="BK121" s="195"/>
      <c r="BL121" s="195"/>
      <c r="BM121" s="195"/>
    </row>
    <row r="122" s="2" customForma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9.28" customHeight="1">
      <c r="A123" s="38"/>
      <c r="B123" s="39"/>
      <c r="C123" s="200" t="s">
        <v>119</v>
      </c>
      <c r="D123" s="174"/>
      <c r="E123" s="174"/>
      <c r="F123" s="174"/>
      <c r="G123" s="174"/>
      <c r="H123" s="174"/>
      <c r="I123" s="174"/>
      <c r="J123" s="201">
        <f>ROUND(J96+J115,2)</f>
        <v>0</v>
      </c>
      <c r="K123" s="174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66"/>
      <c r="C124" s="67"/>
      <c r="D124" s="67"/>
      <c r="E124" s="67"/>
      <c r="F124" s="67"/>
      <c r="G124" s="67"/>
      <c r="H124" s="67"/>
      <c r="I124" s="67"/>
      <c r="J124" s="67"/>
      <c r="K124" s="67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8" s="2" customFormat="1" ht="6.96" customHeight="1">
      <c r="A128" s="38"/>
      <c r="B128" s="68"/>
      <c r="C128" s="69"/>
      <c r="D128" s="69"/>
      <c r="E128" s="69"/>
      <c r="F128" s="69"/>
      <c r="G128" s="69"/>
      <c r="H128" s="69"/>
      <c r="I128" s="69"/>
      <c r="J128" s="69"/>
      <c r="K128" s="69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4.96" customHeight="1">
      <c r="A129" s="38"/>
      <c r="B129" s="39"/>
      <c r="C129" s="23" t="s">
        <v>120</v>
      </c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16</v>
      </c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6.5" customHeight="1">
      <c r="A132" s="38"/>
      <c r="B132" s="39"/>
      <c r="C132" s="40"/>
      <c r="D132" s="40"/>
      <c r="E132" s="172" t="str">
        <f>E7</f>
        <v>Oprava plotu u MŠ Srbská</v>
      </c>
      <c r="F132" s="32"/>
      <c r="G132" s="32"/>
      <c r="H132" s="32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85</v>
      </c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6.5" customHeight="1">
      <c r="A134" s="38"/>
      <c r="B134" s="39"/>
      <c r="C134" s="40"/>
      <c r="D134" s="40"/>
      <c r="E134" s="76" t="str">
        <f>E9</f>
        <v>SO01 2024 - Stavební část</v>
      </c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20</v>
      </c>
      <c r="D136" s="40"/>
      <c r="E136" s="40"/>
      <c r="F136" s="27" t="str">
        <f>F12</f>
        <v xml:space="preserve"> </v>
      </c>
      <c r="G136" s="40"/>
      <c r="H136" s="40"/>
      <c r="I136" s="32" t="s">
        <v>22</v>
      </c>
      <c r="J136" s="79" t="str">
        <f>IF(J12="","",J12)</f>
        <v>30. 9. 2021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5.15" customHeight="1">
      <c r="A138" s="38"/>
      <c r="B138" s="39"/>
      <c r="C138" s="32" t="s">
        <v>24</v>
      </c>
      <c r="D138" s="40"/>
      <c r="E138" s="40"/>
      <c r="F138" s="27" t="str">
        <f>E15</f>
        <v xml:space="preserve"> </v>
      </c>
      <c r="G138" s="40"/>
      <c r="H138" s="40"/>
      <c r="I138" s="32" t="s">
        <v>29</v>
      </c>
      <c r="J138" s="36" t="str">
        <f>E21</f>
        <v xml:space="preserve"> </v>
      </c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5.15" customHeight="1">
      <c r="A139" s="38"/>
      <c r="B139" s="39"/>
      <c r="C139" s="32" t="s">
        <v>27</v>
      </c>
      <c r="D139" s="40"/>
      <c r="E139" s="40"/>
      <c r="F139" s="27" t="str">
        <f>IF(E18="","",E18)</f>
        <v>Vyplň údaj</v>
      </c>
      <c r="G139" s="40"/>
      <c r="H139" s="40"/>
      <c r="I139" s="32" t="s">
        <v>31</v>
      </c>
      <c r="J139" s="36" t="str">
        <f>E24</f>
        <v xml:space="preserve"> 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0.32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11" customFormat="1" ht="29.28" customHeight="1">
      <c r="A141" s="202"/>
      <c r="B141" s="203"/>
      <c r="C141" s="204" t="s">
        <v>121</v>
      </c>
      <c r="D141" s="205" t="s">
        <v>58</v>
      </c>
      <c r="E141" s="205" t="s">
        <v>54</v>
      </c>
      <c r="F141" s="205" t="s">
        <v>55</v>
      </c>
      <c r="G141" s="205" t="s">
        <v>122</v>
      </c>
      <c r="H141" s="205" t="s">
        <v>123</v>
      </c>
      <c r="I141" s="205" t="s">
        <v>124</v>
      </c>
      <c r="J141" s="206" t="s">
        <v>91</v>
      </c>
      <c r="K141" s="207" t="s">
        <v>125</v>
      </c>
      <c r="L141" s="208"/>
      <c r="M141" s="100" t="s">
        <v>1</v>
      </c>
      <c r="N141" s="101" t="s">
        <v>37</v>
      </c>
      <c r="O141" s="101" t="s">
        <v>126</v>
      </c>
      <c r="P141" s="101" t="s">
        <v>127</v>
      </c>
      <c r="Q141" s="101" t="s">
        <v>128</v>
      </c>
      <c r="R141" s="101" t="s">
        <v>129</v>
      </c>
      <c r="S141" s="101" t="s">
        <v>130</v>
      </c>
      <c r="T141" s="102" t="s">
        <v>131</v>
      </c>
      <c r="U141" s="202"/>
      <c r="V141" s="202"/>
      <c r="W141" s="202"/>
      <c r="X141" s="202"/>
      <c r="Y141" s="202"/>
      <c r="Z141" s="202"/>
      <c r="AA141" s="202"/>
      <c r="AB141" s="202"/>
      <c r="AC141" s="202"/>
      <c r="AD141" s="202"/>
      <c r="AE141" s="202"/>
    </row>
    <row r="142" s="2" customFormat="1" ht="22.8" customHeight="1">
      <c r="A142" s="38"/>
      <c r="B142" s="39"/>
      <c r="C142" s="107" t="s">
        <v>132</v>
      </c>
      <c r="D142" s="40"/>
      <c r="E142" s="40"/>
      <c r="F142" s="40"/>
      <c r="G142" s="40"/>
      <c r="H142" s="40"/>
      <c r="I142" s="40"/>
      <c r="J142" s="209">
        <f>BK142</f>
        <v>0</v>
      </c>
      <c r="K142" s="40"/>
      <c r="L142" s="44"/>
      <c r="M142" s="103"/>
      <c r="N142" s="210"/>
      <c r="O142" s="104"/>
      <c r="P142" s="211">
        <f>P143+P474+P525</f>
        <v>0</v>
      </c>
      <c r="Q142" s="104"/>
      <c r="R142" s="211">
        <f>R143+R474+R525</f>
        <v>176.20102857000001</v>
      </c>
      <c r="S142" s="104"/>
      <c r="T142" s="212">
        <f>T143+T474+T525</f>
        <v>217.21885000000003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72</v>
      </c>
      <c r="AU142" s="17" t="s">
        <v>93</v>
      </c>
      <c r="BK142" s="213">
        <f>BK143+BK474+BK525</f>
        <v>0</v>
      </c>
    </row>
    <row r="143" s="12" customFormat="1" ht="25.92" customHeight="1">
      <c r="A143" s="12"/>
      <c r="B143" s="214"/>
      <c r="C143" s="215"/>
      <c r="D143" s="216" t="s">
        <v>72</v>
      </c>
      <c r="E143" s="217" t="s">
        <v>133</v>
      </c>
      <c r="F143" s="217" t="s">
        <v>134</v>
      </c>
      <c r="G143" s="215"/>
      <c r="H143" s="215"/>
      <c r="I143" s="218"/>
      <c r="J143" s="219">
        <f>BK143</f>
        <v>0</v>
      </c>
      <c r="K143" s="215"/>
      <c r="L143" s="220"/>
      <c r="M143" s="221"/>
      <c r="N143" s="222"/>
      <c r="O143" s="222"/>
      <c r="P143" s="223">
        <f>P144+P263+P326+P335+P347+P447+P469</f>
        <v>0</v>
      </c>
      <c r="Q143" s="222"/>
      <c r="R143" s="223">
        <f>R144+R263+R326+R335+R347+R447+R469</f>
        <v>125.66267526999999</v>
      </c>
      <c r="S143" s="222"/>
      <c r="T143" s="224">
        <f>T144+T263+T326+T335+T347+T447+T469</f>
        <v>217.21885000000003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5" t="s">
        <v>81</v>
      </c>
      <c r="AT143" s="226" t="s">
        <v>72</v>
      </c>
      <c r="AU143" s="226" t="s">
        <v>73</v>
      </c>
      <c r="AY143" s="225" t="s">
        <v>135</v>
      </c>
      <c r="BK143" s="227">
        <f>BK144+BK263+BK326+BK335+BK347+BK447+BK469</f>
        <v>0</v>
      </c>
    </row>
    <row r="144" s="12" customFormat="1" ht="22.8" customHeight="1">
      <c r="A144" s="12"/>
      <c r="B144" s="214"/>
      <c r="C144" s="215"/>
      <c r="D144" s="216" t="s">
        <v>72</v>
      </c>
      <c r="E144" s="228" t="s">
        <v>81</v>
      </c>
      <c r="F144" s="228" t="s">
        <v>136</v>
      </c>
      <c r="G144" s="215"/>
      <c r="H144" s="215"/>
      <c r="I144" s="218"/>
      <c r="J144" s="229">
        <f>BK144</f>
        <v>0</v>
      </c>
      <c r="K144" s="215"/>
      <c r="L144" s="220"/>
      <c r="M144" s="221"/>
      <c r="N144" s="222"/>
      <c r="O144" s="222"/>
      <c r="P144" s="223">
        <f>SUM(P145:P262)</f>
        <v>0</v>
      </c>
      <c r="Q144" s="222"/>
      <c r="R144" s="223">
        <f>SUM(R145:R262)</f>
        <v>45.466535999999998</v>
      </c>
      <c r="S144" s="222"/>
      <c r="T144" s="224">
        <f>SUM(T145:T262)</f>
        <v>2.6000000000000001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5" t="s">
        <v>81</v>
      </c>
      <c r="AT144" s="226" t="s">
        <v>72</v>
      </c>
      <c r="AU144" s="226" t="s">
        <v>81</v>
      </c>
      <c r="AY144" s="225" t="s">
        <v>135</v>
      </c>
      <c r="BK144" s="227">
        <f>SUM(BK145:BK262)</f>
        <v>0</v>
      </c>
    </row>
    <row r="145" s="2" customFormat="1" ht="24.15" customHeight="1">
      <c r="A145" s="38"/>
      <c r="B145" s="39"/>
      <c r="C145" s="230" t="s">
        <v>81</v>
      </c>
      <c r="D145" s="230" t="s">
        <v>137</v>
      </c>
      <c r="E145" s="231" t="s">
        <v>138</v>
      </c>
      <c r="F145" s="232" t="s">
        <v>139</v>
      </c>
      <c r="G145" s="233" t="s">
        <v>140</v>
      </c>
      <c r="H145" s="234">
        <v>2</v>
      </c>
      <c r="I145" s="235"/>
      <c r="J145" s="236">
        <f>ROUND(I145*H145,2)</f>
        <v>0</v>
      </c>
      <c r="K145" s="237"/>
      <c r="L145" s="44"/>
      <c r="M145" s="238" t="s">
        <v>1</v>
      </c>
      <c r="N145" s="239" t="s">
        <v>38</v>
      </c>
      <c r="O145" s="91"/>
      <c r="P145" s="240">
        <f>O145*H145</f>
        <v>0</v>
      </c>
      <c r="Q145" s="240">
        <v>0</v>
      </c>
      <c r="R145" s="240">
        <f>Q145*H145</f>
        <v>0</v>
      </c>
      <c r="S145" s="240">
        <v>0</v>
      </c>
      <c r="T145" s="241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2" t="s">
        <v>141</v>
      </c>
      <c r="AT145" s="242" t="s">
        <v>137</v>
      </c>
      <c r="AU145" s="242" t="s">
        <v>83</v>
      </c>
      <c r="AY145" s="17" t="s">
        <v>135</v>
      </c>
      <c r="BE145" s="243">
        <f>IF(N145="základní",J145,0)</f>
        <v>0</v>
      </c>
      <c r="BF145" s="243">
        <f>IF(N145="snížená",J145,0)</f>
        <v>0</v>
      </c>
      <c r="BG145" s="243">
        <f>IF(N145="zákl. přenesená",J145,0)</f>
        <v>0</v>
      </c>
      <c r="BH145" s="243">
        <f>IF(N145="sníž. přenesená",J145,0)</f>
        <v>0</v>
      </c>
      <c r="BI145" s="243">
        <f>IF(N145="nulová",J145,0)</f>
        <v>0</v>
      </c>
      <c r="BJ145" s="17" t="s">
        <v>81</v>
      </c>
      <c r="BK145" s="243">
        <f>ROUND(I145*H145,2)</f>
        <v>0</v>
      </c>
      <c r="BL145" s="17" t="s">
        <v>141</v>
      </c>
      <c r="BM145" s="242" t="s">
        <v>142</v>
      </c>
    </row>
    <row r="146" s="2" customFormat="1">
      <c r="A146" s="38"/>
      <c r="B146" s="39"/>
      <c r="C146" s="40"/>
      <c r="D146" s="244" t="s">
        <v>143</v>
      </c>
      <c r="E146" s="40"/>
      <c r="F146" s="245" t="s">
        <v>144</v>
      </c>
      <c r="G146" s="40"/>
      <c r="H146" s="40"/>
      <c r="I146" s="197"/>
      <c r="J146" s="40"/>
      <c r="K146" s="40"/>
      <c r="L146" s="44"/>
      <c r="M146" s="246"/>
      <c r="N146" s="24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143</v>
      </c>
      <c r="AU146" s="17" t="s">
        <v>83</v>
      </c>
    </row>
    <row r="147" s="2" customFormat="1" ht="24.15" customHeight="1">
      <c r="A147" s="38"/>
      <c r="B147" s="39"/>
      <c r="C147" s="230" t="s">
        <v>83</v>
      </c>
      <c r="D147" s="230" t="s">
        <v>137</v>
      </c>
      <c r="E147" s="231" t="s">
        <v>145</v>
      </c>
      <c r="F147" s="232" t="s">
        <v>146</v>
      </c>
      <c r="G147" s="233" t="s">
        <v>140</v>
      </c>
      <c r="H147" s="234">
        <v>4</v>
      </c>
      <c r="I147" s="235"/>
      <c r="J147" s="236">
        <f>ROUND(I147*H147,2)</f>
        <v>0</v>
      </c>
      <c r="K147" s="237"/>
      <c r="L147" s="44"/>
      <c r="M147" s="238" t="s">
        <v>1</v>
      </c>
      <c r="N147" s="239" t="s">
        <v>38</v>
      </c>
      <c r="O147" s="91"/>
      <c r="P147" s="240">
        <f>O147*H147</f>
        <v>0</v>
      </c>
      <c r="Q147" s="240">
        <v>0</v>
      </c>
      <c r="R147" s="240">
        <f>Q147*H147</f>
        <v>0</v>
      </c>
      <c r="S147" s="240">
        <v>0</v>
      </c>
      <c r="T147" s="241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2" t="s">
        <v>141</v>
      </c>
      <c r="AT147" s="242" t="s">
        <v>137</v>
      </c>
      <c r="AU147" s="242" t="s">
        <v>83</v>
      </c>
      <c r="AY147" s="17" t="s">
        <v>135</v>
      </c>
      <c r="BE147" s="243">
        <f>IF(N147="základní",J147,0)</f>
        <v>0</v>
      </c>
      <c r="BF147" s="243">
        <f>IF(N147="snížená",J147,0)</f>
        <v>0</v>
      </c>
      <c r="BG147" s="243">
        <f>IF(N147="zákl. přenesená",J147,0)</f>
        <v>0</v>
      </c>
      <c r="BH147" s="243">
        <f>IF(N147="sníž. přenesená",J147,0)</f>
        <v>0</v>
      </c>
      <c r="BI147" s="243">
        <f>IF(N147="nulová",J147,0)</f>
        <v>0</v>
      </c>
      <c r="BJ147" s="17" t="s">
        <v>81</v>
      </c>
      <c r="BK147" s="243">
        <f>ROUND(I147*H147,2)</f>
        <v>0</v>
      </c>
      <c r="BL147" s="17" t="s">
        <v>141</v>
      </c>
      <c r="BM147" s="242" t="s">
        <v>147</v>
      </c>
    </row>
    <row r="148" s="2" customFormat="1">
      <c r="A148" s="38"/>
      <c r="B148" s="39"/>
      <c r="C148" s="40"/>
      <c r="D148" s="244" t="s">
        <v>143</v>
      </c>
      <c r="E148" s="40"/>
      <c r="F148" s="245" t="s">
        <v>148</v>
      </c>
      <c r="G148" s="40"/>
      <c r="H148" s="40"/>
      <c r="I148" s="197"/>
      <c r="J148" s="40"/>
      <c r="K148" s="40"/>
      <c r="L148" s="44"/>
      <c r="M148" s="246"/>
      <c r="N148" s="24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143</v>
      </c>
      <c r="AU148" s="17" t="s">
        <v>83</v>
      </c>
    </row>
    <row r="149" s="2" customFormat="1" ht="24.15" customHeight="1">
      <c r="A149" s="38"/>
      <c r="B149" s="39"/>
      <c r="C149" s="230" t="s">
        <v>149</v>
      </c>
      <c r="D149" s="230" t="s">
        <v>137</v>
      </c>
      <c r="E149" s="231" t="s">
        <v>150</v>
      </c>
      <c r="F149" s="232" t="s">
        <v>151</v>
      </c>
      <c r="G149" s="233" t="s">
        <v>140</v>
      </c>
      <c r="H149" s="234">
        <v>2</v>
      </c>
      <c r="I149" s="235"/>
      <c r="J149" s="236">
        <f>ROUND(I149*H149,2)</f>
        <v>0</v>
      </c>
      <c r="K149" s="237"/>
      <c r="L149" s="44"/>
      <c r="M149" s="238" t="s">
        <v>1</v>
      </c>
      <c r="N149" s="239" t="s">
        <v>38</v>
      </c>
      <c r="O149" s="91"/>
      <c r="P149" s="240">
        <f>O149*H149</f>
        <v>0</v>
      </c>
      <c r="Q149" s="240">
        <v>0</v>
      </c>
      <c r="R149" s="240">
        <f>Q149*H149</f>
        <v>0</v>
      </c>
      <c r="S149" s="240">
        <v>0</v>
      </c>
      <c r="T149" s="24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2" t="s">
        <v>141</v>
      </c>
      <c r="AT149" s="242" t="s">
        <v>137</v>
      </c>
      <c r="AU149" s="242" t="s">
        <v>83</v>
      </c>
      <c r="AY149" s="17" t="s">
        <v>135</v>
      </c>
      <c r="BE149" s="243">
        <f>IF(N149="základní",J149,0)</f>
        <v>0</v>
      </c>
      <c r="BF149" s="243">
        <f>IF(N149="snížená",J149,0)</f>
        <v>0</v>
      </c>
      <c r="BG149" s="243">
        <f>IF(N149="zákl. přenesená",J149,0)</f>
        <v>0</v>
      </c>
      <c r="BH149" s="243">
        <f>IF(N149="sníž. přenesená",J149,0)</f>
        <v>0</v>
      </c>
      <c r="BI149" s="243">
        <f>IF(N149="nulová",J149,0)</f>
        <v>0</v>
      </c>
      <c r="BJ149" s="17" t="s">
        <v>81</v>
      </c>
      <c r="BK149" s="243">
        <f>ROUND(I149*H149,2)</f>
        <v>0</v>
      </c>
      <c r="BL149" s="17" t="s">
        <v>141</v>
      </c>
      <c r="BM149" s="242" t="s">
        <v>152</v>
      </c>
    </row>
    <row r="150" s="2" customFormat="1">
      <c r="A150" s="38"/>
      <c r="B150" s="39"/>
      <c r="C150" s="40"/>
      <c r="D150" s="244" t="s">
        <v>143</v>
      </c>
      <c r="E150" s="40"/>
      <c r="F150" s="245" t="s">
        <v>153</v>
      </c>
      <c r="G150" s="40"/>
      <c r="H150" s="40"/>
      <c r="I150" s="197"/>
      <c r="J150" s="40"/>
      <c r="K150" s="40"/>
      <c r="L150" s="44"/>
      <c r="M150" s="246"/>
      <c r="N150" s="24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143</v>
      </c>
      <c r="AU150" s="17" t="s">
        <v>83</v>
      </c>
    </row>
    <row r="151" s="13" customFormat="1">
      <c r="A151" s="13"/>
      <c r="B151" s="248"/>
      <c r="C151" s="249"/>
      <c r="D151" s="244" t="s">
        <v>154</v>
      </c>
      <c r="E151" s="250" t="s">
        <v>1</v>
      </c>
      <c r="F151" s="251" t="s">
        <v>83</v>
      </c>
      <c r="G151" s="249"/>
      <c r="H151" s="252">
        <v>2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8" t="s">
        <v>154</v>
      </c>
      <c r="AU151" s="258" t="s">
        <v>83</v>
      </c>
      <c r="AV151" s="13" t="s">
        <v>83</v>
      </c>
      <c r="AW151" s="13" t="s">
        <v>30</v>
      </c>
      <c r="AX151" s="13" t="s">
        <v>73</v>
      </c>
      <c r="AY151" s="258" t="s">
        <v>135</v>
      </c>
    </row>
    <row r="152" s="14" customFormat="1">
      <c r="A152" s="14"/>
      <c r="B152" s="259"/>
      <c r="C152" s="260"/>
      <c r="D152" s="244" t="s">
        <v>154</v>
      </c>
      <c r="E152" s="261" t="s">
        <v>1</v>
      </c>
      <c r="F152" s="262" t="s">
        <v>155</v>
      </c>
      <c r="G152" s="260"/>
      <c r="H152" s="263">
        <v>2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9" t="s">
        <v>154</v>
      </c>
      <c r="AU152" s="269" t="s">
        <v>83</v>
      </c>
      <c r="AV152" s="14" t="s">
        <v>141</v>
      </c>
      <c r="AW152" s="14" t="s">
        <v>30</v>
      </c>
      <c r="AX152" s="14" t="s">
        <v>81</v>
      </c>
      <c r="AY152" s="269" t="s">
        <v>135</v>
      </c>
    </row>
    <row r="153" s="2" customFormat="1" ht="24.15" customHeight="1">
      <c r="A153" s="38"/>
      <c r="B153" s="39"/>
      <c r="C153" s="230" t="s">
        <v>141</v>
      </c>
      <c r="D153" s="230" t="s">
        <v>137</v>
      </c>
      <c r="E153" s="231" t="s">
        <v>156</v>
      </c>
      <c r="F153" s="232" t="s">
        <v>157</v>
      </c>
      <c r="G153" s="233" t="s">
        <v>140</v>
      </c>
      <c r="H153" s="234">
        <v>1</v>
      </c>
      <c r="I153" s="235"/>
      <c r="J153" s="236">
        <f>ROUND(I153*H153,2)</f>
        <v>0</v>
      </c>
      <c r="K153" s="237"/>
      <c r="L153" s="44"/>
      <c r="M153" s="238" t="s">
        <v>1</v>
      </c>
      <c r="N153" s="239" t="s">
        <v>38</v>
      </c>
      <c r="O153" s="91"/>
      <c r="P153" s="240">
        <f>O153*H153</f>
        <v>0</v>
      </c>
      <c r="Q153" s="240">
        <v>0</v>
      </c>
      <c r="R153" s="240">
        <f>Q153*H153</f>
        <v>0</v>
      </c>
      <c r="S153" s="240">
        <v>0</v>
      </c>
      <c r="T153" s="241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2" t="s">
        <v>141</v>
      </c>
      <c r="AT153" s="242" t="s">
        <v>137</v>
      </c>
      <c r="AU153" s="242" t="s">
        <v>83</v>
      </c>
      <c r="AY153" s="17" t="s">
        <v>135</v>
      </c>
      <c r="BE153" s="243">
        <f>IF(N153="základní",J153,0)</f>
        <v>0</v>
      </c>
      <c r="BF153" s="243">
        <f>IF(N153="snížená",J153,0)</f>
        <v>0</v>
      </c>
      <c r="BG153" s="243">
        <f>IF(N153="zákl. přenesená",J153,0)</f>
        <v>0</v>
      </c>
      <c r="BH153" s="243">
        <f>IF(N153="sníž. přenesená",J153,0)</f>
        <v>0</v>
      </c>
      <c r="BI153" s="243">
        <f>IF(N153="nulová",J153,0)</f>
        <v>0</v>
      </c>
      <c r="BJ153" s="17" t="s">
        <v>81</v>
      </c>
      <c r="BK153" s="243">
        <f>ROUND(I153*H153,2)</f>
        <v>0</v>
      </c>
      <c r="BL153" s="17" t="s">
        <v>141</v>
      </c>
      <c r="BM153" s="242" t="s">
        <v>158</v>
      </c>
    </row>
    <row r="154" s="2" customFormat="1">
      <c r="A154" s="38"/>
      <c r="B154" s="39"/>
      <c r="C154" s="40"/>
      <c r="D154" s="244" t="s">
        <v>143</v>
      </c>
      <c r="E154" s="40"/>
      <c r="F154" s="245" t="s">
        <v>159</v>
      </c>
      <c r="G154" s="40"/>
      <c r="H154" s="40"/>
      <c r="I154" s="197"/>
      <c r="J154" s="40"/>
      <c r="K154" s="40"/>
      <c r="L154" s="44"/>
      <c r="M154" s="246"/>
      <c r="N154" s="24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143</v>
      </c>
      <c r="AU154" s="17" t="s">
        <v>83</v>
      </c>
    </row>
    <row r="155" s="13" customFormat="1">
      <c r="A155" s="13"/>
      <c r="B155" s="248"/>
      <c r="C155" s="249"/>
      <c r="D155" s="244" t="s">
        <v>154</v>
      </c>
      <c r="E155" s="250" t="s">
        <v>1</v>
      </c>
      <c r="F155" s="251" t="s">
        <v>81</v>
      </c>
      <c r="G155" s="249"/>
      <c r="H155" s="252">
        <v>1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8" t="s">
        <v>154</v>
      </c>
      <c r="AU155" s="258" t="s">
        <v>83</v>
      </c>
      <c r="AV155" s="13" t="s">
        <v>83</v>
      </c>
      <c r="AW155" s="13" t="s">
        <v>30</v>
      </c>
      <c r="AX155" s="13" t="s">
        <v>81</v>
      </c>
      <c r="AY155" s="258" t="s">
        <v>135</v>
      </c>
    </row>
    <row r="156" s="2" customFormat="1" ht="24.15" customHeight="1">
      <c r="A156" s="38"/>
      <c r="B156" s="39"/>
      <c r="C156" s="230" t="s">
        <v>160</v>
      </c>
      <c r="D156" s="230" t="s">
        <v>137</v>
      </c>
      <c r="E156" s="231" t="s">
        <v>161</v>
      </c>
      <c r="F156" s="232" t="s">
        <v>162</v>
      </c>
      <c r="G156" s="233" t="s">
        <v>140</v>
      </c>
      <c r="H156" s="234">
        <v>1</v>
      </c>
      <c r="I156" s="235"/>
      <c r="J156" s="236">
        <f>ROUND(I156*H156,2)</f>
        <v>0</v>
      </c>
      <c r="K156" s="237"/>
      <c r="L156" s="44"/>
      <c r="M156" s="238" t="s">
        <v>1</v>
      </c>
      <c r="N156" s="239" t="s">
        <v>38</v>
      </c>
      <c r="O156" s="91"/>
      <c r="P156" s="240">
        <f>O156*H156</f>
        <v>0</v>
      </c>
      <c r="Q156" s="240">
        <v>0</v>
      </c>
      <c r="R156" s="240">
        <f>Q156*H156</f>
        <v>0</v>
      </c>
      <c r="S156" s="240">
        <v>0</v>
      </c>
      <c r="T156" s="241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2" t="s">
        <v>141</v>
      </c>
      <c r="AT156" s="242" t="s">
        <v>137</v>
      </c>
      <c r="AU156" s="242" t="s">
        <v>83</v>
      </c>
      <c r="AY156" s="17" t="s">
        <v>135</v>
      </c>
      <c r="BE156" s="243">
        <f>IF(N156="základní",J156,0)</f>
        <v>0</v>
      </c>
      <c r="BF156" s="243">
        <f>IF(N156="snížená",J156,0)</f>
        <v>0</v>
      </c>
      <c r="BG156" s="243">
        <f>IF(N156="zákl. přenesená",J156,0)</f>
        <v>0</v>
      </c>
      <c r="BH156" s="243">
        <f>IF(N156="sníž. přenesená",J156,0)</f>
        <v>0</v>
      </c>
      <c r="BI156" s="243">
        <f>IF(N156="nulová",J156,0)</f>
        <v>0</v>
      </c>
      <c r="BJ156" s="17" t="s">
        <v>81</v>
      </c>
      <c r="BK156" s="243">
        <f>ROUND(I156*H156,2)</f>
        <v>0</v>
      </c>
      <c r="BL156" s="17" t="s">
        <v>141</v>
      </c>
      <c r="BM156" s="242" t="s">
        <v>163</v>
      </c>
    </row>
    <row r="157" s="2" customFormat="1">
      <c r="A157" s="38"/>
      <c r="B157" s="39"/>
      <c r="C157" s="40"/>
      <c r="D157" s="244" t="s">
        <v>143</v>
      </c>
      <c r="E157" s="40"/>
      <c r="F157" s="245" t="s">
        <v>164</v>
      </c>
      <c r="G157" s="40"/>
      <c r="H157" s="40"/>
      <c r="I157" s="197"/>
      <c r="J157" s="40"/>
      <c r="K157" s="40"/>
      <c r="L157" s="44"/>
      <c r="M157" s="246"/>
      <c r="N157" s="247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143</v>
      </c>
      <c r="AU157" s="17" t="s">
        <v>83</v>
      </c>
    </row>
    <row r="158" s="13" customFormat="1">
      <c r="A158" s="13"/>
      <c r="B158" s="248"/>
      <c r="C158" s="249"/>
      <c r="D158" s="244" t="s">
        <v>154</v>
      </c>
      <c r="E158" s="250" t="s">
        <v>1</v>
      </c>
      <c r="F158" s="251" t="s">
        <v>81</v>
      </c>
      <c r="G158" s="249"/>
      <c r="H158" s="252">
        <v>1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8" t="s">
        <v>154</v>
      </c>
      <c r="AU158" s="258" t="s">
        <v>83</v>
      </c>
      <c r="AV158" s="13" t="s">
        <v>83</v>
      </c>
      <c r="AW158" s="13" t="s">
        <v>30</v>
      </c>
      <c r="AX158" s="13" t="s">
        <v>81</v>
      </c>
      <c r="AY158" s="258" t="s">
        <v>135</v>
      </c>
    </row>
    <row r="159" s="2" customFormat="1" ht="24.15" customHeight="1">
      <c r="A159" s="38"/>
      <c r="B159" s="39"/>
      <c r="C159" s="230" t="s">
        <v>165</v>
      </c>
      <c r="D159" s="230" t="s">
        <v>137</v>
      </c>
      <c r="E159" s="231" t="s">
        <v>166</v>
      </c>
      <c r="F159" s="232" t="s">
        <v>167</v>
      </c>
      <c r="G159" s="233" t="s">
        <v>140</v>
      </c>
      <c r="H159" s="234">
        <v>1</v>
      </c>
      <c r="I159" s="235"/>
      <c r="J159" s="236">
        <f>ROUND(I159*H159,2)</f>
        <v>0</v>
      </c>
      <c r="K159" s="237"/>
      <c r="L159" s="44"/>
      <c r="M159" s="238" t="s">
        <v>1</v>
      </c>
      <c r="N159" s="239" t="s">
        <v>38</v>
      </c>
      <c r="O159" s="91"/>
      <c r="P159" s="240">
        <f>O159*H159</f>
        <v>0</v>
      </c>
      <c r="Q159" s="240">
        <v>0</v>
      </c>
      <c r="R159" s="240">
        <f>Q159*H159</f>
        <v>0</v>
      </c>
      <c r="S159" s="240">
        <v>0</v>
      </c>
      <c r="T159" s="241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2" t="s">
        <v>141</v>
      </c>
      <c r="AT159" s="242" t="s">
        <v>137</v>
      </c>
      <c r="AU159" s="242" t="s">
        <v>83</v>
      </c>
      <c r="AY159" s="17" t="s">
        <v>135</v>
      </c>
      <c r="BE159" s="243">
        <f>IF(N159="základní",J159,0)</f>
        <v>0</v>
      </c>
      <c r="BF159" s="243">
        <f>IF(N159="snížená",J159,0)</f>
        <v>0</v>
      </c>
      <c r="BG159" s="243">
        <f>IF(N159="zákl. přenesená",J159,0)</f>
        <v>0</v>
      </c>
      <c r="BH159" s="243">
        <f>IF(N159="sníž. přenesená",J159,0)</f>
        <v>0</v>
      </c>
      <c r="BI159" s="243">
        <f>IF(N159="nulová",J159,0)</f>
        <v>0</v>
      </c>
      <c r="BJ159" s="17" t="s">
        <v>81</v>
      </c>
      <c r="BK159" s="243">
        <f>ROUND(I159*H159,2)</f>
        <v>0</v>
      </c>
      <c r="BL159" s="17" t="s">
        <v>141</v>
      </c>
      <c r="BM159" s="242" t="s">
        <v>168</v>
      </c>
    </row>
    <row r="160" s="2" customFormat="1">
      <c r="A160" s="38"/>
      <c r="B160" s="39"/>
      <c r="C160" s="40"/>
      <c r="D160" s="244" t="s">
        <v>143</v>
      </c>
      <c r="E160" s="40"/>
      <c r="F160" s="245" t="s">
        <v>169</v>
      </c>
      <c r="G160" s="40"/>
      <c r="H160" s="40"/>
      <c r="I160" s="197"/>
      <c r="J160" s="40"/>
      <c r="K160" s="40"/>
      <c r="L160" s="44"/>
      <c r="M160" s="246"/>
      <c r="N160" s="247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143</v>
      </c>
      <c r="AU160" s="17" t="s">
        <v>83</v>
      </c>
    </row>
    <row r="161" s="13" customFormat="1">
      <c r="A161" s="13"/>
      <c r="B161" s="248"/>
      <c r="C161" s="249"/>
      <c r="D161" s="244" t="s">
        <v>154</v>
      </c>
      <c r="E161" s="250" t="s">
        <v>1</v>
      </c>
      <c r="F161" s="251" t="s">
        <v>81</v>
      </c>
      <c r="G161" s="249"/>
      <c r="H161" s="252">
        <v>1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8" t="s">
        <v>154</v>
      </c>
      <c r="AU161" s="258" t="s">
        <v>83</v>
      </c>
      <c r="AV161" s="13" t="s">
        <v>83</v>
      </c>
      <c r="AW161" s="13" t="s">
        <v>30</v>
      </c>
      <c r="AX161" s="13" t="s">
        <v>81</v>
      </c>
      <c r="AY161" s="258" t="s">
        <v>135</v>
      </c>
    </row>
    <row r="162" s="2" customFormat="1" ht="24.15" customHeight="1">
      <c r="A162" s="38"/>
      <c r="B162" s="39"/>
      <c r="C162" s="230" t="s">
        <v>170</v>
      </c>
      <c r="D162" s="230" t="s">
        <v>137</v>
      </c>
      <c r="E162" s="231" t="s">
        <v>171</v>
      </c>
      <c r="F162" s="232" t="s">
        <v>172</v>
      </c>
      <c r="G162" s="233" t="s">
        <v>173</v>
      </c>
      <c r="H162" s="234">
        <v>4</v>
      </c>
      <c r="I162" s="235"/>
      <c r="J162" s="236">
        <f>ROUND(I162*H162,2)</f>
        <v>0</v>
      </c>
      <c r="K162" s="237"/>
      <c r="L162" s="44"/>
      <c r="M162" s="238" t="s">
        <v>1</v>
      </c>
      <c r="N162" s="239" t="s">
        <v>38</v>
      </c>
      <c r="O162" s="91"/>
      <c r="P162" s="240">
        <f>O162*H162</f>
        <v>0</v>
      </c>
      <c r="Q162" s="240">
        <v>0</v>
      </c>
      <c r="R162" s="240">
        <f>Q162*H162</f>
        <v>0</v>
      </c>
      <c r="S162" s="240">
        <v>0</v>
      </c>
      <c r="T162" s="241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2" t="s">
        <v>141</v>
      </c>
      <c r="AT162" s="242" t="s">
        <v>137</v>
      </c>
      <c r="AU162" s="242" t="s">
        <v>83</v>
      </c>
      <c r="AY162" s="17" t="s">
        <v>135</v>
      </c>
      <c r="BE162" s="243">
        <f>IF(N162="základní",J162,0)</f>
        <v>0</v>
      </c>
      <c r="BF162" s="243">
        <f>IF(N162="snížená",J162,0)</f>
        <v>0</v>
      </c>
      <c r="BG162" s="243">
        <f>IF(N162="zákl. přenesená",J162,0)</f>
        <v>0</v>
      </c>
      <c r="BH162" s="243">
        <f>IF(N162="sníž. přenesená",J162,0)</f>
        <v>0</v>
      </c>
      <c r="BI162" s="243">
        <f>IF(N162="nulová",J162,0)</f>
        <v>0</v>
      </c>
      <c r="BJ162" s="17" t="s">
        <v>81</v>
      </c>
      <c r="BK162" s="243">
        <f>ROUND(I162*H162,2)</f>
        <v>0</v>
      </c>
      <c r="BL162" s="17" t="s">
        <v>141</v>
      </c>
      <c r="BM162" s="242" t="s">
        <v>174</v>
      </c>
    </row>
    <row r="163" s="2" customFormat="1">
      <c r="A163" s="38"/>
      <c r="B163" s="39"/>
      <c r="C163" s="40"/>
      <c r="D163" s="244" t="s">
        <v>143</v>
      </c>
      <c r="E163" s="40"/>
      <c r="F163" s="245" t="s">
        <v>175</v>
      </c>
      <c r="G163" s="40"/>
      <c r="H163" s="40"/>
      <c r="I163" s="197"/>
      <c r="J163" s="40"/>
      <c r="K163" s="40"/>
      <c r="L163" s="44"/>
      <c r="M163" s="246"/>
      <c r="N163" s="247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143</v>
      </c>
      <c r="AU163" s="17" t="s">
        <v>83</v>
      </c>
    </row>
    <row r="164" s="2" customFormat="1" ht="24.15" customHeight="1">
      <c r="A164" s="38"/>
      <c r="B164" s="39"/>
      <c r="C164" s="230" t="s">
        <v>176</v>
      </c>
      <c r="D164" s="230" t="s">
        <v>137</v>
      </c>
      <c r="E164" s="231" t="s">
        <v>177</v>
      </c>
      <c r="F164" s="232" t="s">
        <v>178</v>
      </c>
      <c r="G164" s="233" t="s">
        <v>173</v>
      </c>
      <c r="H164" s="234">
        <v>7</v>
      </c>
      <c r="I164" s="235"/>
      <c r="J164" s="236">
        <f>ROUND(I164*H164,2)</f>
        <v>0</v>
      </c>
      <c r="K164" s="237"/>
      <c r="L164" s="44"/>
      <c r="M164" s="238" t="s">
        <v>1</v>
      </c>
      <c r="N164" s="239" t="s">
        <v>38</v>
      </c>
      <c r="O164" s="91"/>
      <c r="P164" s="240">
        <f>O164*H164</f>
        <v>0</v>
      </c>
      <c r="Q164" s="240">
        <v>0</v>
      </c>
      <c r="R164" s="240">
        <f>Q164*H164</f>
        <v>0</v>
      </c>
      <c r="S164" s="240">
        <v>0</v>
      </c>
      <c r="T164" s="241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2" t="s">
        <v>141</v>
      </c>
      <c r="AT164" s="242" t="s">
        <v>137</v>
      </c>
      <c r="AU164" s="242" t="s">
        <v>83</v>
      </c>
      <c r="AY164" s="17" t="s">
        <v>135</v>
      </c>
      <c r="BE164" s="243">
        <f>IF(N164="základní",J164,0)</f>
        <v>0</v>
      </c>
      <c r="BF164" s="243">
        <f>IF(N164="snížená",J164,0)</f>
        <v>0</v>
      </c>
      <c r="BG164" s="243">
        <f>IF(N164="zákl. přenesená",J164,0)</f>
        <v>0</v>
      </c>
      <c r="BH164" s="243">
        <f>IF(N164="sníž. přenesená",J164,0)</f>
        <v>0</v>
      </c>
      <c r="BI164" s="243">
        <f>IF(N164="nulová",J164,0)</f>
        <v>0</v>
      </c>
      <c r="BJ164" s="17" t="s">
        <v>81</v>
      </c>
      <c r="BK164" s="243">
        <f>ROUND(I164*H164,2)</f>
        <v>0</v>
      </c>
      <c r="BL164" s="17" t="s">
        <v>141</v>
      </c>
      <c r="BM164" s="242" t="s">
        <v>179</v>
      </c>
    </row>
    <row r="165" s="2" customFormat="1">
      <c r="A165" s="38"/>
      <c r="B165" s="39"/>
      <c r="C165" s="40"/>
      <c r="D165" s="244" t="s">
        <v>143</v>
      </c>
      <c r="E165" s="40"/>
      <c r="F165" s="245" t="s">
        <v>180</v>
      </c>
      <c r="G165" s="40"/>
      <c r="H165" s="40"/>
      <c r="I165" s="197"/>
      <c r="J165" s="40"/>
      <c r="K165" s="40"/>
      <c r="L165" s="44"/>
      <c r="M165" s="246"/>
      <c r="N165" s="24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143</v>
      </c>
      <c r="AU165" s="17" t="s">
        <v>83</v>
      </c>
    </row>
    <row r="166" s="2" customFormat="1" ht="24.15" customHeight="1">
      <c r="A166" s="38"/>
      <c r="B166" s="39"/>
      <c r="C166" s="230" t="s">
        <v>181</v>
      </c>
      <c r="D166" s="230" t="s">
        <v>137</v>
      </c>
      <c r="E166" s="231" t="s">
        <v>182</v>
      </c>
      <c r="F166" s="232" t="s">
        <v>183</v>
      </c>
      <c r="G166" s="233" t="s">
        <v>173</v>
      </c>
      <c r="H166" s="234">
        <v>10</v>
      </c>
      <c r="I166" s="235"/>
      <c r="J166" s="236">
        <f>ROUND(I166*H166,2)</f>
        <v>0</v>
      </c>
      <c r="K166" s="237"/>
      <c r="L166" s="44"/>
      <c r="M166" s="238" t="s">
        <v>1</v>
      </c>
      <c r="N166" s="239" t="s">
        <v>38</v>
      </c>
      <c r="O166" s="91"/>
      <c r="P166" s="240">
        <f>O166*H166</f>
        <v>0</v>
      </c>
      <c r="Q166" s="240">
        <v>0</v>
      </c>
      <c r="R166" s="240">
        <f>Q166*H166</f>
        <v>0</v>
      </c>
      <c r="S166" s="240">
        <v>0.26000000000000001</v>
      </c>
      <c r="T166" s="241">
        <f>S166*H166</f>
        <v>2.6000000000000001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2" t="s">
        <v>141</v>
      </c>
      <c r="AT166" s="242" t="s">
        <v>137</v>
      </c>
      <c r="AU166" s="242" t="s">
        <v>83</v>
      </c>
      <c r="AY166" s="17" t="s">
        <v>135</v>
      </c>
      <c r="BE166" s="243">
        <f>IF(N166="základní",J166,0)</f>
        <v>0</v>
      </c>
      <c r="BF166" s="243">
        <f>IF(N166="snížená",J166,0)</f>
        <v>0</v>
      </c>
      <c r="BG166" s="243">
        <f>IF(N166="zákl. přenesená",J166,0)</f>
        <v>0</v>
      </c>
      <c r="BH166" s="243">
        <f>IF(N166="sníž. přenesená",J166,0)</f>
        <v>0</v>
      </c>
      <c r="BI166" s="243">
        <f>IF(N166="nulová",J166,0)</f>
        <v>0</v>
      </c>
      <c r="BJ166" s="17" t="s">
        <v>81</v>
      </c>
      <c r="BK166" s="243">
        <f>ROUND(I166*H166,2)</f>
        <v>0</v>
      </c>
      <c r="BL166" s="17" t="s">
        <v>141</v>
      </c>
      <c r="BM166" s="242" t="s">
        <v>184</v>
      </c>
    </row>
    <row r="167" s="2" customFormat="1">
      <c r="A167" s="38"/>
      <c r="B167" s="39"/>
      <c r="C167" s="40"/>
      <c r="D167" s="244" t="s">
        <v>143</v>
      </c>
      <c r="E167" s="40"/>
      <c r="F167" s="245" t="s">
        <v>185</v>
      </c>
      <c r="G167" s="40"/>
      <c r="H167" s="40"/>
      <c r="I167" s="197"/>
      <c r="J167" s="40"/>
      <c r="K167" s="40"/>
      <c r="L167" s="44"/>
      <c r="M167" s="246"/>
      <c r="N167" s="24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143</v>
      </c>
      <c r="AU167" s="17" t="s">
        <v>83</v>
      </c>
    </row>
    <row r="168" s="15" customFormat="1">
      <c r="A168" s="15"/>
      <c r="B168" s="270"/>
      <c r="C168" s="271"/>
      <c r="D168" s="244" t="s">
        <v>154</v>
      </c>
      <c r="E168" s="272" t="s">
        <v>1</v>
      </c>
      <c r="F168" s="273" t="s">
        <v>186</v>
      </c>
      <c r="G168" s="271"/>
      <c r="H168" s="272" t="s">
        <v>1</v>
      </c>
      <c r="I168" s="274"/>
      <c r="J168" s="271"/>
      <c r="K168" s="271"/>
      <c r="L168" s="275"/>
      <c r="M168" s="276"/>
      <c r="N168" s="277"/>
      <c r="O168" s="277"/>
      <c r="P168" s="277"/>
      <c r="Q168" s="277"/>
      <c r="R168" s="277"/>
      <c r="S168" s="277"/>
      <c r="T168" s="27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9" t="s">
        <v>154</v>
      </c>
      <c r="AU168" s="279" t="s">
        <v>83</v>
      </c>
      <c r="AV168" s="15" t="s">
        <v>81</v>
      </c>
      <c r="AW168" s="15" t="s">
        <v>30</v>
      </c>
      <c r="AX168" s="15" t="s">
        <v>73</v>
      </c>
      <c r="AY168" s="279" t="s">
        <v>135</v>
      </c>
    </row>
    <row r="169" s="13" customFormat="1">
      <c r="A169" s="13"/>
      <c r="B169" s="248"/>
      <c r="C169" s="249"/>
      <c r="D169" s="244" t="s">
        <v>154</v>
      </c>
      <c r="E169" s="250" t="s">
        <v>1</v>
      </c>
      <c r="F169" s="251" t="s">
        <v>187</v>
      </c>
      <c r="G169" s="249"/>
      <c r="H169" s="252">
        <v>10</v>
      </c>
      <c r="I169" s="253"/>
      <c r="J169" s="249"/>
      <c r="K169" s="249"/>
      <c r="L169" s="254"/>
      <c r="M169" s="255"/>
      <c r="N169" s="256"/>
      <c r="O169" s="256"/>
      <c r="P169" s="256"/>
      <c r="Q169" s="256"/>
      <c r="R169" s="256"/>
      <c r="S169" s="256"/>
      <c r="T169" s="25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8" t="s">
        <v>154</v>
      </c>
      <c r="AU169" s="258" t="s">
        <v>83</v>
      </c>
      <c r="AV169" s="13" t="s">
        <v>83</v>
      </c>
      <c r="AW169" s="13" t="s">
        <v>30</v>
      </c>
      <c r="AX169" s="13" t="s">
        <v>81</v>
      </c>
      <c r="AY169" s="258" t="s">
        <v>135</v>
      </c>
    </row>
    <row r="170" s="2" customFormat="1" ht="24.15" customHeight="1">
      <c r="A170" s="38"/>
      <c r="B170" s="39"/>
      <c r="C170" s="230" t="s">
        <v>187</v>
      </c>
      <c r="D170" s="230" t="s">
        <v>137</v>
      </c>
      <c r="E170" s="231" t="s">
        <v>188</v>
      </c>
      <c r="F170" s="232" t="s">
        <v>189</v>
      </c>
      <c r="G170" s="233" t="s">
        <v>190</v>
      </c>
      <c r="H170" s="234">
        <v>3</v>
      </c>
      <c r="I170" s="235"/>
      <c r="J170" s="236">
        <f>ROUND(I170*H170,2)</f>
        <v>0</v>
      </c>
      <c r="K170" s="237"/>
      <c r="L170" s="44"/>
      <c r="M170" s="238" t="s">
        <v>1</v>
      </c>
      <c r="N170" s="239" t="s">
        <v>38</v>
      </c>
      <c r="O170" s="91"/>
      <c r="P170" s="240">
        <f>O170*H170</f>
        <v>0</v>
      </c>
      <c r="Q170" s="240">
        <v>0.0086800000000000002</v>
      </c>
      <c r="R170" s="240">
        <f>Q170*H170</f>
        <v>0.026040000000000001</v>
      </c>
      <c r="S170" s="240">
        <v>0</v>
      </c>
      <c r="T170" s="241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2" t="s">
        <v>141</v>
      </c>
      <c r="AT170" s="242" t="s">
        <v>137</v>
      </c>
      <c r="AU170" s="242" t="s">
        <v>83</v>
      </c>
      <c r="AY170" s="17" t="s">
        <v>135</v>
      </c>
      <c r="BE170" s="243">
        <f>IF(N170="základní",J170,0)</f>
        <v>0</v>
      </c>
      <c r="BF170" s="243">
        <f>IF(N170="snížená",J170,0)</f>
        <v>0</v>
      </c>
      <c r="BG170" s="243">
        <f>IF(N170="zákl. přenesená",J170,0)</f>
        <v>0</v>
      </c>
      <c r="BH170" s="243">
        <f>IF(N170="sníž. přenesená",J170,0)</f>
        <v>0</v>
      </c>
      <c r="BI170" s="243">
        <f>IF(N170="nulová",J170,0)</f>
        <v>0</v>
      </c>
      <c r="BJ170" s="17" t="s">
        <v>81</v>
      </c>
      <c r="BK170" s="243">
        <f>ROUND(I170*H170,2)</f>
        <v>0</v>
      </c>
      <c r="BL170" s="17" t="s">
        <v>141</v>
      </c>
      <c r="BM170" s="242" t="s">
        <v>191</v>
      </c>
    </row>
    <row r="171" s="2" customFormat="1">
      <c r="A171" s="38"/>
      <c r="B171" s="39"/>
      <c r="C171" s="40"/>
      <c r="D171" s="244" t="s">
        <v>143</v>
      </c>
      <c r="E171" s="40"/>
      <c r="F171" s="245" t="s">
        <v>192</v>
      </c>
      <c r="G171" s="40"/>
      <c r="H171" s="40"/>
      <c r="I171" s="197"/>
      <c r="J171" s="40"/>
      <c r="K171" s="40"/>
      <c r="L171" s="44"/>
      <c r="M171" s="246"/>
      <c r="N171" s="247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143</v>
      </c>
      <c r="AU171" s="17" t="s">
        <v>83</v>
      </c>
    </row>
    <row r="172" s="2" customFormat="1" ht="24.15" customHeight="1">
      <c r="A172" s="38"/>
      <c r="B172" s="39"/>
      <c r="C172" s="230" t="s">
        <v>193</v>
      </c>
      <c r="D172" s="230" t="s">
        <v>137</v>
      </c>
      <c r="E172" s="231" t="s">
        <v>194</v>
      </c>
      <c r="F172" s="232" t="s">
        <v>195</v>
      </c>
      <c r="G172" s="233" t="s">
        <v>140</v>
      </c>
      <c r="H172" s="234">
        <v>7</v>
      </c>
      <c r="I172" s="235"/>
      <c r="J172" s="236">
        <f>ROUND(I172*H172,2)</f>
        <v>0</v>
      </c>
      <c r="K172" s="237"/>
      <c r="L172" s="44"/>
      <c r="M172" s="238" t="s">
        <v>1</v>
      </c>
      <c r="N172" s="239" t="s">
        <v>38</v>
      </c>
      <c r="O172" s="91"/>
      <c r="P172" s="240">
        <f>O172*H172</f>
        <v>0</v>
      </c>
      <c r="Q172" s="240">
        <v>0</v>
      </c>
      <c r="R172" s="240">
        <f>Q172*H172</f>
        <v>0</v>
      </c>
      <c r="S172" s="240">
        <v>0</v>
      </c>
      <c r="T172" s="241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2" t="s">
        <v>141</v>
      </c>
      <c r="AT172" s="242" t="s">
        <v>137</v>
      </c>
      <c r="AU172" s="242" t="s">
        <v>83</v>
      </c>
      <c r="AY172" s="17" t="s">
        <v>135</v>
      </c>
      <c r="BE172" s="243">
        <f>IF(N172="základní",J172,0)</f>
        <v>0</v>
      </c>
      <c r="BF172" s="243">
        <f>IF(N172="snížená",J172,0)</f>
        <v>0</v>
      </c>
      <c r="BG172" s="243">
        <f>IF(N172="zákl. přenesená",J172,0)</f>
        <v>0</v>
      </c>
      <c r="BH172" s="243">
        <f>IF(N172="sníž. přenesená",J172,0)</f>
        <v>0</v>
      </c>
      <c r="BI172" s="243">
        <f>IF(N172="nulová",J172,0)</f>
        <v>0</v>
      </c>
      <c r="BJ172" s="17" t="s">
        <v>81</v>
      </c>
      <c r="BK172" s="243">
        <f>ROUND(I172*H172,2)</f>
        <v>0</v>
      </c>
      <c r="BL172" s="17" t="s">
        <v>141</v>
      </c>
      <c r="BM172" s="242" t="s">
        <v>196</v>
      </c>
    </row>
    <row r="173" s="2" customFormat="1">
      <c r="A173" s="38"/>
      <c r="B173" s="39"/>
      <c r="C173" s="40"/>
      <c r="D173" s="244" t="s">
        <v>143</v>
      </c>
      <c r="E173" s="40"/>
      <c r="F173" s="245" t="s">
        <v>197</v>
      </c>
      <c r="G173" s="40"/>
      <c r="H173" s="40"/>
      <c r="I173" s="197"/>
      <c r="J173" s="40"/>
      <c r="K173" s="40"/>
      <c r="L173" s="44"/>
      <c r="M173" s="246"/>
      <c r="N173" s="247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143</v>
      </c>
      <c r="AU173" s="17" t="s">
        <v>83</v>
      </c>
    </row>
    <row r="174" s="2" customFormat="1" ht="24.15" customHeight="1">
      <c r="A174" s="38"/>
      <c r="B174" s="39"/>
      <c r="C174" s="230" t="s">
        <v>8</v>
      </c>
      <c r="D174" s="230" t="s">
        <v>137</v>
      </c>
      <c r="E174" s="231" t="s">
        <v>198</v>
      </c>
      <c r="F174" s="232" t="s">
        <v>199</v>
      </c>
      <c r="G174" s="233" t="s">
        <v>200</v>
      </c>
      <c r="H174" s="234">
        <v>41.049999999999997</v>
      </c>
      <c r="I174" s="235"/>
      <c r="J174" s="236">
        <f>ROUND(I174*H174,2)</f>
        <v>0</v>
      </c>
      <c r="K174" s="237"/>
      <c r="L174" s="44"/>
      <c r="M174" s="238" t="s">
        <v>1</v>
      </c>
      <c r="N174" s="239" t="s">
        <v>38</v>
      </c>
      <c r="O174" s="91"/>
      <c r="P174" s="240">
        <f>O174*H174</f>
        <v>0</v>
      </c>
      <c r="Q174" s="240">
        <v>0</v>
      </c>
      <c r="R174" s="240">
        <f>Q174*H174</f>
        <v>0</v>
      </c>
      <c r="S174" s="240">
        <v>0</v>
      </c>
      <c r="T174" s="241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2" t="s">
        <v>141</v>
      </c>
      <c r="AT174" s="242" t="s">
        <v>137</v>
      </c>
      <c r="AU174" s="242" t="s">
        <v>83</v>
      </c>
      <c r="AY174" s="17" t="s">
        <v>135</v>
      </c>
      <c r="BE174" s="243">
        <f>IF(N174="základní",J174,0)</f>
        <v>0</v>
      </c>
      <c r="BF174" s="243">
        <f>IF(N174="snížená",J174,0)</f>
        <v>0</v>
      </c>
      <c r="BG174" s="243">
        <f>IF(N174="zákl. přenesená",J174,0)</f>
        <v>0</v>
      </c>
      <c r="BH174" s="243">
        <f>IF(N174="sníž. přenesená",J174,0)</f>
        <v>0</v>
      </c>
      <c r="BI174" s="243">
        <f>IF(N174="nulová",J174,0)</f>
        <v>0</v>
      </c>
      <c r="BJ174" s="17" t="s">
        <v>81</v>
      </c>
      <c r="BK174" s="243">
        <f>ROUND(I174*H174,2)</f>
        <v>0</v>
      </c>
      <c r="BL174" s="17" t="s">
        <v>141</v>
      </c>
      <c r="BM174" s="242" t="s">
        <v>201</v>
      </c>
    </row>
    <row r="175" s="2" customFormat="1">
      <c r="A175" s="38"/>
      <c r="B175" s="39"/>
      <c r="C175" s="40"/>
      <c r="D175" s="244" t="s">
        <v>143</v>
      </c>
      <c r="E175" s="40"/>
      <c r="F175" s="245" t="s">
        <v>202</v>
      </c>
      <c r="G175" s="40"/>
      <c r="H175" s="40"/>
      <c r="I175" s="197"/>
      <c r="J175" s="40"/>
      <c r="K175" s="40"/>
      <c r="L175" s="44"/>
      <c r="M175" s="246"/>
      <c r="N175" s="247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143</v>
      </c>
      <c r="AU175" s="17" t="s">
        <v>83</v>
      </c>
    </row>
    <row r="176" s="15" customFormat="1">
      <c r="A176" s="15"/>
      <c r="B176" s="270"/>
      <c r="C176" s="271"/>
      <c r="D176" s="244" t="s">
        <v>154</v>
      </c>
      <c r="E176" s="272" t="s">
        <v>1</v>
      </c>
      <c r="F176" s="273" t="s">
        <v>203</v>
      </c>
      <c r="G176" s="271"/>
      <c r="H176" s="272" t="s">
        <v>1</v>
      </c>
      <c r="I176" s="274"/>
      <c r="J176" s="271"/>
      <c r="K176" s="271"/>
      <c r="L176" s="275"/>
      <c r="M176" s="276"/>
      <c r="N176" s="277"/>
      <c r="O176" s="277"/>
      <c r="P176" s="277"/>
      <c r="Q176" s="277"/>
      <c r="R176" s="277"/>
      <c r="S176" s="277"/>
      <c r="T176" s="278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9" t="s">
        <v>154</v>
      </c>
      <c r="AU176" s="279" t="s">
        <v>83</v>
      </c>
      <c r="AV176" s="15" t="s">
        <v>81</v>
      </c>
      <c r="AW176" s="15" t="s">
        <v>30</v>
      </c>
      <c r="AX176" s="15" t="s">
        <v>73</v>
      </c>
      <c r="AY176" s="279" t="s">
        <v>135</v>
      </c>
    </row>
    <row r="177" s="13" customFormat="1">
      <c r="A177" s="13"/>
      <c r="B177" s="248"/>
      <c r="C177" s="249"/>
      <c r="D177" s="244" t="s">
        <v>154</v>
      </c>
      <c r="E177" s="250" t="s">
        <v>1</v>
      </c>
      <c r="F177" s="251" t="s">
        <v>204</v>
      </c>
      <c r="G177" s="249"/>
      <c r="H177" s="252">
        <v>29.420000000000002</v>
      </c>
      <c r="I177" s="253"/>
      <c r="J177" s="249"/>
      <c r="K177" s="249"/>
      <c r="L177" s="254"/>
      <c r="M177" s="255"/>
      <c r="N177" s="256"/>
      <c r="O177" s="256"/>
      <c r="P177" s="256"/>
      <c r="Q177" s="256"/>
      <c r="R177" s="256"/>
      <c r="S177" s="256"/>
      <c r="T177" s="25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8" t="s">
        <v>154</v>
      </c>
      <c r="AU177" s="258" t="s">
        <v>83</v>
      </c>
      <c r="AV177" s="13" t="s">
        <v>83</v>
      </c>
      <c r="AW177" s="13" t="s">
        <v>30</v>
      </c>
      <c r="AX177" s="13" t="s">
        <v>73</v>
      </c>
      <c r="AY177" s="258" t="s">
        <v>135</v>
      </c>
    </row>
    <row r="178" s="13" customFormat="1">
      <c r="A178" s="13"/>
      <c r="B178" s="248"/>
      <c r="C178" s="249"/>
      <c r="D178" s="244" t="s">
        <v>154</v>
      </c>
      <c r="E178" s="250" t="s">
        <v>1</v>
      </c>
      <c r="F178" s="251" t="s">
        <v>205</v>
      </c>
      <c r="G178" s="249"/>
      <c r="H178" s="252">
        <v>41.780000000000001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8" t="s">
        <v>154</v>
      </c>
      <c r="AU178" s="258" t="s">
        <v>83</v>
      </c>
      <c r="AV178" s="13" t="s">
        <v>83</v>
      </c>
      <c r="AW178" s="13" t="s">
        <v>30</v>
      </c>
      <c r="AX178" s="13" t="s">
        <v>73</v>
      </c>
      <c r="AY178" s="258" t="s">
        <v>135</v>
      </c>
    </row>
    <row r="179" s="13" customFormat="1">
      <c r="A179" s="13"/>
      <c r="B179" s="248"/>
      <c r="C179" s="249"/>
      <c r="D179" s="244" t="s">
        <v>154</v>
      </c>
      <c r="E179" s="250" t="s">
        <v>1</v>
      </c>
      <c r="F179" s="251" t="s">
        <v>206</v>
      </c>
      <c r="G179" s="249"/>
      <c r="H179" s="252">
        <v>5.5999999999999996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8" t="s">
        <v>154</v>
      </c>
      <c r="AU179" s="258" t="s">
        <v>83</v>
      </c>
      <c r="AV179" s="13" t="s">
        <v>83</v>
      </c>
      <c r="AW179" s="13" t="s">
        <v>30</v>
      </c>
      <c r="AX179" s="13" t="s">
        <v>73</v>
      </c>
      <c r="AY179" s="258" t="s">
        <v>135</v>
      </c>
    </row>
    <row r="180" s="13" customFormat="1">
      <c r="A180" s="13"/>
      <c r="B180" s="248"/>
      <c r="C180" s="249"/>
      <c r="D180" s="244" t="s">
        <v>154</v>
      </c>
      <c r="E180" s="250" t="s">
        <v>1</v>
      </c>
      <c r="F180" s="251" t="s">
        <v>207</v>
      </c>
      <c r="G180" s="249"/>
      <c r="H180" s="252">
        <v>5.2999999999999998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8" t="s">
        <v>154</v>
      </c>
      <c r="AU180" s="258" t="s">
        <v>83</v>
      </c>
      <c r="AV180" s="13" t="s">
        <v>83</v>
      </c>
      <c r="AW180" s="13" t="s">
        <v>30</v>
      </c>
      <c r="AX180" s="13" t="s">
        <v>73</v>
      </c>
      <c r="AY180" s="258" t="s">
        <v>135</v>
      </c>
    </row>
    <row r="181" s="14" customFormat="1">
      <c r="A181" s="14"/>
      <c r="B181" s="259"/>
      <c r="C181" s="260"/>
      <c r="D181" s="244" t="s">
        <v>154</v>
      </c>
      <c r="E181" s="261" t="s">
        <v>1</v>
      </c>
      <c r="F181" s="262" t="s">
        <v>155</v>
      </c>
      <c r="G181" s="260"/>
      <c r="H181" s="263">
        <v>82.099999999999994</v>
      </c>
      <c r="I181" s="264"/>
      <c r="J181" s="260"/>
      <c r="K181" s="260"/>
      <c r="L181" s="265"/>
      <c r="M181" s="266"/>
      <c r="N181" s="267"/>
      <c r="O181" s="267"/>
      <c r="P181" s="267"/>
      <c r="Q181" s="267"/>
      <c r="R181" s="267"/>
      <c r="S181" s="267"/>
      <c r="T181" s="26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9" t="s">
        <v>154</v>
      </c>
      <c r="AU181" s="269" t="s">
        <v>83</v>
      </c>
      <c r="AV181" s="14" t="s">
        <v>141</v>
      </c>
      <c r="AW181" s="14" t="s">
        <v>30</v>
      </c>
      <c r="AX181" s="14" t="s">
        <v>73</v>
      </c>
      <c r="AY181" s="269" t="s">
        <v>135</v>
      </c>
    </row>
    <row r="182" s="13" customFormat="1">
      <c r="A182" s="13"/>
      <c r="B182" s="248"/>
      <c r="C182" s="249"/>
      <c r="D182" s="244" t="s">
        <v>154</v>
      </c>
      <c r="E182" s="250" t="s">
        <v>1</v>
      </c>
      <c r="F182" s="251" t="s">
        <v>208</v>
      </c>
      <c r="G182" s="249"/>
      <c r="H182" s="252">
        <v>41.049999999999997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8" t="s">
        <v>154</v>
      </c>
      <c r="AU182" s="258" t="s">
        <v>83</v>
      </c>
      <c r="AV182" s="13" t="s">
        <v>83</v>
      </c>
      <c r="AW182" s="13" t="s">
        <v>30</v>
      </c>
      <c r="AX182" s="13" t="s">
        <v>81</v>
      </c>
      <c r="AY182" s="258" t="s">
        <v>135</v>
      </c>
    </row>
    <row r="183" s="2" customFormat="1" ht="37.8" customHeight="1">
      <c r="A183" s="38"/>
      <c r="B183" s="39"/>
      <c r="C183" s="230" t="s">
        <v>209</v>
      </c>
      <c r="D183" s="230" t="s">
        <v>137</v>
      </c>
      <c r="E183" s="231" t="s">
        <v>210</v>
      </c>
      <c r="F183" s="232" t="s">
        <v>211</v>
      </c>
      <c r="G183" s="233" t="s">
        <v>200</v>
      </c>
      <c r="H183" s="234">
        <v>159.10300000000001</v>
      </c>
      <c r="I183" s="235"/>
      <c r="J183" s="236">
        <f>ROUND(I183*H183,2)</f>
        <v>0</v>
      </c>
      <c r="K183" s="237"/>
      <c r="L183" s="44"/>
      <c r="M183" s="238" t="s">
        <v>1</v>
      </c>
      <c r="N183" s="239" t="s">
        <v>38</v>
      </c>
      <c r="O183" s="91"/>
      <c r="P183" s="240">
        <f>O183*H183</f>
        <v>0</v>
      </c>
      <c r="Q183" s="240">
        <v>0</v>
      </c>
      <c r="R183" s="240">
        <f>Q183*H183</f>
        <v>0</v>
      </c>
      <c r="S183" s="240">
        <v>0</v>
      </c>
      <c r="T183" s="241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2" t="s">
        <v>141</v>
      </c>
      <c r="AT183" s="242" t="s">
        <v>137</v>
      </c>
      <c r="AU183" s="242" t="s">
        <v>83</v>
      </c>
      <c r="AY183" s="17" t="s">
        <v>135</v>
      </c>
      <c r="BE183" s="243">
        <f>IF(N183="základní",J183,0)</f>
        <v>0</v>
      </c>
      <c r="BF183" s="243">
        <f>IF(N183="snížená",J183,0)</f>
        <v>0</v>
      </c>
      <c r="BG183" s="243">
        <f>IF(N183="zákl. přenesená",J183,0)</f>
        <v>0</v>
      </c>
      <c r="BH183" s="243">
        <f>IF(N183="sníž. přenesená",J183,0)</f>
        <v>0</v>
      </c>
      <c r="BI183" s="243">
        <f>IF(N183="nulová",J183,0)</f>
        <v>0</v>
      </c>
      <c r="BJ183" s="17" t="s">
        <v>81</v>
      </c>
      <c r="BK183" s="243">
        <f>ROUND(I183*H183,2)</f>
        <v>0</v>
      </c>
      <c r="BL183" s="17" t="s">
        <v>141</v>
      </c>
      <c r="BM183" s="242" t="s">
        <v>212</v>
      </c>
    </row>
    <row r="184" s="2" customFormat="1">
      <c r="A184" s="38"/>
      <c r="B184" s="39"/>
      <c r="C184" s="40"/>
      <c r="D184" s="244" t="s">
        <v>143</v>
      </c>
      <c r="E184" s="40"/>
      <c r="F184" s="245" t="s">
        <v>213</v>
      </c>
      <c r="G184" s="40"/>
      <c r="H184" s="40"/>
      <c r="I184" s="197"/>
      <c r="J184" s="40"/>
      <c r="K184" s="40"/>
      <c r="L184" s="44"/>
      <c r="M184" s="246"/>
      <c r="N184" s="247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143</v>
      </c>
      <c r="AU184" s="17" t="s">
        <v>83</v>
      </c>
    </row>
    <row r="185" s="15" customFormat="1">
      <c r="A185" s="15"/>
      <c r="B185" s="270"/>
      <c r="C185" s="271"/>
      <c r="D185" s="244" t="s">
        <v>154</v>
      </c>
      <c r="E185" s="272" t="s">
        <v>1</v>
      </c>
      <c r="F185" s="273" t="s">
        <v>214</v>
      </c>
      <c r="G185" s="271"/>
      <c r="H185" s="272" t="s">
        <v>1</v>
      </c>
      <c r="I185" s="274"/>
      <c r="J185" s="271"/>
      <c r="K185" s="271"/>
      <c r="L185" s="275"/>
      <c r="M185" s="276"/>
      <c r="N185" s="277"/>
      <c r="O185" s="277"/>
      <c r="P185" s="277"/>
      <c r="Q185" s="277"/>
      <c r="R185" s="277"/>
      <c r="S185" s="277"/>
      <c r="T185" s="27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9" t="s">
        <v>154</v>
      </c>
      <c r="AU185" s="279" t="s">
        <v>83</v>
      </c>
      <c r="AV185" s="15" t="s">
        <v>81</v>
      </c>
      <c r="AW185" s="15" t="s">
        <v>30</v>
      </c>
      <c r="AX185" s="15" t="s">
        <v>73</v>
      </c>
      <c r="AY185" s="279" t="s">
        <v>135</v>
      </c>
    </row>
    <row r="186" s="13" customFormat="1">
      <c r="A186" s="13"/>
      <c r="B186" s="248"/>
      <c r="C186" s="249"/>
      <c r="D186" s="244" t="s">
        <v>154</v>
      </c>
      <c r="E186" s="250" t="s">
        <v>1</v>
      </c>
      <c r="F186" s="251" t="s">
        <v>215</v>
      </c>
      <c r="G186" s="249"/>
      <c r="H186" s="252">
        <v>94.700000000000003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8" t="s">
        <v>154</v>
      </c>
      <c r="AU186" s="258" t="s">
        <v>83</v>
      </c>
      <c r="AV186" s="13" t="s">
        <v>83</v>
      </c>
      <c r="AW186" s="13" t="s">
        <v>30</v>
      </c>
      <c r="AX186" s="13" t="s">
        <v>73</v>
      </c>
      <c r="AY186" s="258" t="s">
        <v>135</v>
      </c>
    </row>
    <row r="187" s="13" customFormat="1">
      <c r="A187" s="13"/>
      <c r="B187" s="248"/>
      <c r="C187" s="249"/>
      <c r="D187" s="244" t="s">
        <v>154</v>
      </c>
      <c r="E187" s="250" t="s">
        <v>1</v>
      </c>
      <c r="F187" s="251" t="s">
        <v>216</v>
      </c>
      <c r="G187" s="249"/>
      <c r="H187" s="252">
        <v>44.402999999999999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8" t="s">
        <v>154</v>
      </c>
      <c r="AU187" s="258" t="s">
        <v>83</v>
      </c>
      <c r="AV187" s="13" t="s">
        <v>83</v>
      </c>
      <c r="AW187" s="13" t="s">
        <v>30</v>
      </c>
      <c r="AX187" s="13" t="s">
        <v>73</v>
      </c>
      <c r="AY187" s="258" t="s">
        <v>135</v>
      </c>
    </row>
    <row r="188" s="15" customFormat="1">
      <c r="A188" s="15"/>
      <c r="B188" s="270"/>
      <c r="C188" s="271"/>
      <c r="D188" s="244" t="s">
        <v>154</v>
      </c>
      <c r="E188" s="272" t="s">
        <v>1</v>
      </c>
      <c r="F188" s="273" t="s">
        <v>217</v>
      </c>
      <c r="G188" s="271"/>
      <c r="H188" s="272" t="s">
        <v>1</v>
      </c>
      <c r="I188" s="274"/>
      <c r="J188" s="271"/>
      <c r="K188" s="271"/>
      <c r="L188" s="275"/>
      <c r="M188" s="276"/>
      <c r="N188" s="277"/>
      <c r="O188" s="277"/>
      <c r="P188" s="277"/>
      <c r="Q188" s="277"/>
      <c r="R188" s="277"/>
      <c r="S188" s="277"/>
      <c r="T188" s="278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9" t="s">
        <v>154</v>
      </c>
      <c r="AU188" s="279" t="s">
        <v>83</v>
      </c>
      <c r="AV188" s="15" t="s">
        <v>81</v>
      </c>
      <c r="AW188" s="15" t="s">
        <v>30</v>
      </c>
      <c r="AX188" s="15" t="s">
        <v>73</v>
      </c>
      <c r="AY188" s="279" t="s">
        <v>135</v>
      </c>
    </row>
    <row r="189" s="13" customFormat="1">
      <c r="A189" s="13"/>
      <c r="B189" s="248"/>
      <c r="C189" s="249"/>
      <c r="D189" s="244" t="s">
        <v>154</v>
      </c>
      <c r="E189" s="250" t="s">
        <v>1</v>
      </c>
      <c r="F189" s="251" t="s">
        <v>218</v>
      </c>
      <c r="G189" s="249"/>
      <c r="H189" s="252">
        <v>20</v>
      </c>
      <c r="I189" s="253"/>
      <c r="J189" s="249"/>
      <c r="K189" s="249"/>
      <c r="L189" s="254"/>
      <c r="M189" s="255"/>
      <c r="N189" s="256"/>
      <c r="O189" s="256"/>
      <c r="P189" s="256"/>
      <c r="Q189" s="256"/>
      <c r="R189" s="256"/>
      <c r="S189" s="256"/>
      <c r="T189" s="25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8" t="s">
        <v>154</v>
      </c>
      <c r="AU189" s="258" t="s">
        <v>83</v>
      </c>
      <c r="AV189" s="13" t="s">
        <v>83</v>
      </c>
      <c r="AW189" s="13" t="s">
        <v>30</v>
      </c>
      <c r="AX189" s="13" t="s">
        <v>73</v>
      </c>
      <c r="AY189" s="258" t="s">
        <v>135</v>
      </c>
    </row>
    <row r="190" s="14" customFormat="1">
      <c r="A190" s="14"/>
      <c r="B190" s="259"/>
      <c r="C190" s="260"/>
      <c r="D190" s="244" t="s">
        <v>154</v>
      </c>
      <c r="E190" s="261" t="s">
        <v>1</v>
      </c>
      <c r="F190" s="262" t="s">
        <v>155</v>
      </c>
      <c r="G190" s="260"/>
      <c r="H190" s="263">
        <v>159.10300000000001</v>
      </c>
      <c r="I190" s="264"/>
      <c r="J190" s="260"/>
      <c r="K190" s="260"/>
      <c r="L190" s="265"/>
      <c r="M190" s="266"/>
      <c r="N190" s="267"/>
      <c r="O190" s="267"/>
      <c r="P190" s="267"/>
      <c r="Q190" s="267"/>
      <c r="R190" s="267"/>
      <c r="S190" s="267"/>
      <c r="T190" s="26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9" t="s">
        <v>154</v>
      </c>
      <c r="AU190" s="269" t="s">
        <v>83</v>
      </c>
      <c r="AV190" s="14" t="s">
        <v>141</v>
      </c>
      <c r="AW190" s="14" t="s">
        <v>30</v>
      </c>
      <c r="AX190" s="14" t="s">
        <v>81</v>
      </c>
      <c r="AY190" s="269" t="s">
        <v>135</v>
      </c>
    </row>
    <row r="191" s="2" customFormat="1" ht="24.15" customHeight="1">
      <c r="A191" s="38"/>
      <c r="B191" s="39"/>
      <c r="C191" s="230" t="s">
        <v>219</v>
      </c>
      <c r="D191" s="230" t="s">
        <v>137</v>
      </c>
      <c r="E191" s="231" t="s">
        <v>220</v>
      </c>
      <c r="F191" s="232" t="s">
        <v>221</v>
      </c>
      <c r="G191" s="233" t="s">
        <v>190</v>
      </c>
      <c r="H191" s="234">
        <v>184.44</v>
      </c>
      <c r="I191" s="235"/>
      <c r="J191" s="236">
        <f>ROUND(I191*H191,2)</f>
        <v>0</v>
      </c>
      <c r="K191" s="237"/>
      <c r="L191" s="44"/>
      <c r="M191" s="238" t="s">
        <v>1</v>
      </c>
      <c r="N191" s="239" t="s">
        <v>38</v>
      </c>
      <c r="O191" s="91"/>
      <c r="P191" s="240">
        <f>O191*H191</f>
        <v>0</v>
      </c>
      <c r="Q191" s="240">
        <v>0</v>
      </c>
      <c r="R191" s="240">
        <f>Q191*H191</f>
        <v>0</v>
      </c>
      <c r="S191" s="240">
        <v>0</v>
      </c>
      <c r="T191" s="241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2" t="s">
        <v>141</v>
      </c>
      <c r="AT191" s="242" t="s">
        <v>137</v>
      </c>
      <c r="AU191" s="242" t="s">
        <v>83</v>
      </c>
      <c r="AY191" s="17" t="s">
        <v>135</v>
      </c>
      <c r="BE191" s="243">
        <f>IF(N191="základní",J191,0)</f>
        <v>0</v>
      </c>
      <c r="BF191" s="243">
        <f>IF(N191="snížená",J191,0)</f>
        <v>0</v>
      </c>
      <c r="BG191" s="243">
        <f>IF(N191="zákl. přenesená",J191,0)</f>
        <v>0</v>
      </c>
      <c r="BH191" s="243">
        <f>IF(N191="sníž. přenesená",J191,0)</f>
        <v>0</v>
      </c>
      <c r="BI191" s="243">
        <f>IF(N191="nulová",J191,0)</f>
        <v>0</v>
      </c>
      <c r="BJ191" s="17" t="s">
        <v>81</v>
      </c>
      <c r="BK191" s="243">
        <f>ROUND(I191*H191,2)</f>
        <v>0</v>
      </c>
      <c r="BL191" s="17" t="s">
        <v>141</v>
      </c>
      <c r="BM191" s="242" t="s">
        <v>222</v>
      </c>
    </row>
    <row r="192" s="2" customFormat="1">
      <c r="A192" s="38"/>
      <c r="B192" s="39"/>
      <c r="C192" s="40"/>
      <c r="D192" s="244" t="s">
        <v>143</v>
      </c>
      <c r="E192" s="40"/>
      <c r="F192" s="245" t="s">
        <v>223</v>
      </c>
      <c r="G192" s="40"/>
      <c r="H192" s="40"/>
      <c r="I192" s="197"/>
      <c r="J192" s="40"/>
      <c r="K192" s="40"/>
      <c r="L192" s="44"/>
      <c r="M192" s="246"/>
      <c r="N192" s="247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143</v>
      </c>
      <c r="AU192" s="17" t="s">
        <v>83</v>
      </c>
    </row>
    <row r="193" s="2" customFormat="1" ht="24.15" customHeight="1">
      <c r="A193" s="38"/>
      <c r="B193" s="39"/>
      <c r="C193" s="230" t="s">
        <v>224</v>
      </c>
      <c r="D193" s="230" t="s">
        <v>137</v>
      </c>
      <c r="E193" s="231" t="s">
        <v>225</v>
      </c>
      <c r="F193" s="232" t="s">
        <v>226</v>
      </c>
      <c r="G193" s="233" t="s">
        <v>190</v>
      </c>
      <c r="H193" s="234">
        <v>184.44</v>
      </c>
      <c r="I193" s="235"/>
      <c r="J193" s="236">
        <f>ROUND(I193*H193,2)</f>
        <v>0</v>
      </c>
      <c r="K193" s="237"/>
      <c r="L193" s="44"/>
      <c r="M193" s="238" t="s">
        <v>1</v>
      </c>
      <c r="N193" s="239" t="s">
        <v>38</v>
      </c>
      <c r="O193" s="91"/>
      <c r="P193" s="240">
        <f>O193*H193</f>
        <v>0</v>
      </c>
      <c r="Q193" s="240">
        <v>0</v>
      </c>
      <c r="R193" s="240">
        <f>Q193*H193</f>
        <v>0</v>
      </c>
      <c r="S193" s="240">
        <v>0</v>
      </c>
      <c r="T193" s="241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2" t="s">
        <v>141</v>
      </c>
      <c r="AT193" s="242" t="s">
        <v>137</v>
      </c>
      <c r="AU193" s="242" t="s">
        <v>83</v>
      </c>
      <c r="AY193" s="17" t="s">
        <v>135</v>
      </c>
      <c r="BE193" s="243">
        <f>IF(N193="základní",J193,0)</f>
        <v>0</v>
      </c>
      <c r="BF193" s="243">
        <f>IF(N193="snížená",J193,0)</f>
        <v>0</v>
      </c>
      <c r="BG193" s="243">
        <f>IF(N193="zákl. přenesená",J193,0)</f>
        <v>0</v>
      </c>
      <c r="BH193" s="243">
        <f>IF(N193="sníž. přenesená",J193,0)</f>
        <v>0</v>
      </c>
      <c r="BI193" s="243">
        <f>IF(N193="nulová",J193,0)</f>
        <v>0</v>
      </c>
      <c r="BJ193" s="17" t="s">
        <v>81</v>
      </c>
      <c r="BK193" s="243">
        <f>ROUND(I193*H193,2)</f>
        <v>0</v>
      </c>
      <c r="BL193" s="17" t="s">
        <v>141</v>
      </c>
      <c r="BM193" s="242" t="s">
        <v>227</v>
      </c>
    </row>
    <row r="194" s="2" customFormat="1">
      <c r="A194" s="38"/>
      <c r="B194" s="39"/>
      <c r="C194" s="40"/>
      <c r="D194" s="244" t="s">
        <v>143</v>
      </c>
      <c r="E194" s="40"/>
      <c r="F194" s="245" t="s">
        <v>228</v>
      </c>
      <c r="G194" s="40"/>
      <c r="H194" s="40"/>
      <c r="I194" s="197"/>
      <c r="J194" s="40"/>
      <c r="K194" s="40"/>
      <c r="L194" s="44"/>
      <c r="M194" s="246"/>
      <c r="N194" s="247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143</v>
      </c>
      <c r="AU194" s="17" t="s">
        <v>83</v>
      </c>
    </row>
    <row r="195" s="15" customFormat="1">
      <c r="A195" s="15"/>
      <c r="B195" s="270"/>
      <c r="C195" s="271"/>
      <c r="D195" s="244" t="s">
        <v>154</v>
      </c>
      <c r="E195" s="272" t="s">
        <v>1</v>
      </c>
      <c r="F195" s="273" t="s">
        <v>229</v>
      </c>
      <c r="G195" s="271"/>
      <c r="H195" s="272" t="s">
        <v>1</v>
      </c>
      <c r="I195" s="274"/>
      <c r="J195" s="271"/>
      <c r="K195" s="271"/>
      <c r="L195" s="275"/>
      <c r="M195" s="276"/>
      <c r="N195" s="277"/>
      <c r="O195" s="277"/>
      <c r="P195" s="277"/>
      <c r="Q195" s="277"/>
      <c r="R195" s="277"/>
      <c r="S195" s="277"/>
      <c r="T195" s="278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9" t="s">
        <v>154</v>
      </c>
      <c r="AU195" s="279" t="s">
        <v>83</v>
      </c>
      <c r="AV195" s="15" t="s">
        <v>81</v>
      </c>
      <c r="AW195" s="15" t="s">
        <v>30</v>
      </c>
      <c r="AX195" s="15" t="s">
        <v>73</v>
      </c>
      <c r="AY195" s="279" t="s">
        <v>135</v>
      </c>
    </row>
    <row r="196" s="13" customFormat="1">
      <c r="A196" s="13"/>
      <c r="B196" s="248"/>
      <c r="C196" s="249"/>
      <c r="D196" s="244" t="s">
        <v>154</v>
      </c>
      <c r="E196" s="250" t="s">
        <v>1</v>
      </c>
      <c r="F196" s="251" t="s">
        <v>230</v>
      </c>
      <c r="G196" s="249"/>
      <c r="H196" s="252">
        <v>184.44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8" t="s">
        <v>154</v>
      </c>
      <c r="AU196" s="258" t="s">
        <v>83</v>
      </c>
      <c r="AV196" s="13" t="s">
        <v>83</v>
      </c>
      <c r="AW196" s="13" t="s">
        <v>30</v>
      </c>
      <c r="AX196" s="13" t="s">
        <v>73</v>
      </c>
      <c r="AY196" s="258" t="s">
        <v>135</v>
      </c>
    </row>
    <row r="197" s="14" customFormat="1">
      <c r="A197" s="14"/>
      <c r="B197" s="259"/>
      <c r="C197" s="260"/>
      <c r="D197" s="244" t="s">
        <v>154</v>
      </c>
      <c r="E197" s="261" t="s">
        <v>1</v>
      </c>
      <c r="F197" s="262" t="s">
        <v>155</v>
      </c>
      <c r="G197" s="260"/>
      <c r="H197" s="263">
        <v>184.44</v>
      </c>
      <c r="I197" s="264"/>
      <c r="J197" s="260"/>
      <c r="K197" s="260"/>
      <c r="L197" s="265"/>
      <c r="M197" s="266"/>
      <c r="N197" s="267"/>
      <c r="O197" s="267"/>
      <c r="P197" s="267"/>
      <c r="Q197" s="267"/>
      <c r="R197" s="267"/>
      <c r="S197" s="267"/>
      <c r="T197" s="26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9" t="s">
        <v>154</v>
      </c>
      <c r="AU197" s="269" t="s">
        <v>83</v>
      </c>
      <c r="AV197" s="14" t="s">
        <v>141</v>
      </c>
      <c r="AW197" s="14" t="s">
        <v>30</v>
      </c>
      <c r="AX197" s="14" t="s">
        <v>81</v>
      </c>
      <c r="AY197" s="269" t="s">
        <v>135</v>
      </c>
    </row>
    <row r="198" s="2" customFormat="1" ht="24.15" customHeight="1">
      <c r="A198" s="38"/>
      <c r="B198" s="39"/>
      <c r="C198" s="230" t="s">
        <v>231</v>
      </c>
      <c r="D198" s="230" t="s">
        <v>137</v>
      </c>
      <c r="E198" s="231" t="s">
        <v>232</v>
      </c>
      <c r="F198" s="232" t="s">
        <v>233</v>
      </c>
      <c r="G198" s="233" t="s">
        <v>200</v>
      </c>
      <c r="H198" s="234">
        <v>0.59999999999999998</v>
      </c>
      <c r="I198" s="235"/>
      <c r="J198" s="236">
        <f>ROUND(I198*H198,2)</f>
        <v>0</v>
      </c>
      <c r="K198" s="237"/>
      <c r="L198" s="44"/>
      <c r="M198" s="238" t="s">
        <v>1</v>
      </c>
      <c r="N198" s="239" t="s">
        <v>38</v>
      </c>
      <c r="O198" s="91"/>
      <c r="P198" s="240">
        <f>O198*H198</f>
        <v>0</v>
      </c>
      <c r="Q198" s="240">
        <v>0</v>
      </c>
      <c r="R198" s="240">
        <f>Q198*H198</f>
        <v>0</v>
      </c>
      <c r="S198" s="240">
        <v>0</v>
      </c>
      <c r="T198" s="241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2" t="s">
        <v>141</v>
      </c>
      <c r="AT198" s="242" t="s">
        <v>137</v>
      </c>
      <c r="AU198" s="242" t="s">
        <v>83</v>
      </c>
      <c r="AY198" s="17" t="s">
        <v>135</v>
      </c>
      <c r="BE198" s="243">
        <f>IF(N198="základní",J198,0)</f>
        <v>0</v>
      </c>
      <c r="BF198" s="243">
        <f>IF(N198="snížená",J198,0)</f>
        <v>0</v>
      </c>
      <c r="BG198" s="243">
        <f>IF(N198="zákl. přenesená",J198,0)</f>
        <v>0</v>
      </c>
      <c r="BH198" s="243">
        <f>IF(N198="sníž. přenesená",J198,0)</f>
        <v>0</v>
      </c>
      <c r="BI198" s="243">
        <f>IF(N198="nulová",J198,0)</f>
        <v>0</v>
      </c>
      <c r="BJ198" s="17" t="s">
        <v>81</v>
      </c>
      <c r="BK198" s="243">
        <f>ROUND(I198*H198,2)</f>
        <v>0</v>
      </c>
      <c r="BL198" s="17" t="s">
        <v>141</v>
      </c>
      <c r="BM198" s="242" t="s">
        <v>234</v>
      </c>
    </row>
    <row r="199" s="2" customFormat="1">
      <c r="A199" s="38"/>
      <c r="B199" s="39"/>
      <c r="C199" s="40"/>
      <c r="D199" s="244" t="s">
        <v>143</v>
      </c>
      <c r="E199" s="40"/>
      <c r="F199" s="245" t="s">
        <v>235</v>
      </c>
      <c r="G199" s="40"/>
      <c r="H199" s="40"/>
      <c r="I199" s="197"/>
      <c r="J199" s="40"/>
      <c r="K199" s="40"/>
      <c r="L199" s="44"/>
      <c r="M199" s="246"/>
      <c r="N199" s="247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143</v>
      </c>
      <c r="AU199" s="17" t="s">
        <v>83</v>
      </c>
    </row>
    <row r="200" s="15" customFormat="1">
      <c r="A200" s="15"/>
      <c r="B200" s="270"/>
      <c r="C200" s="271"/>
      <c r="D200" s="244" t="s">
        <v>154</v>
      </c>
      <c r="E200" s="272" t="s">
        <v>1</v>
      </c>
      <c r="F200" s="273" t="s">
        <v>236</v>
      </c>
      <c r="G200" s="271"/>
      <c r="H200" s="272" t="s">
        <v>1</v>
      </c>
      <c r="I200" s="274"/>
      <c r="J200" s="271"/>
      <c r="K200" s="271"/>
      <c r="L200" s="275"/>
      <c r="M200" s="276"/>
      <c r="N200" s="277"/>
      <c r="O200" s="277"/>
      <c r="P200" s="277"/>
      <c r="Q200" s="277"/>
      <c r="R200" s="277"/>
      <c r="S200" s="277"/>
      <c r="T200" s="278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9" t="s">
        <v>154</v>
      </c>
      <c r="AU200" s="279" t="s">
        <v>83</v>
      </c>
      <c r="AV200" s="15" t="s">
        <v>81</v>
      </c>
      <c r="AW200" s="15" t="s">
        <v>30</v>
      </c>
      <c r="AX200" s="15" t="s">
        <v>73</v>
      </c>
      <c r="AY200" s="279" t="s">
        <v>135</v>
      </c>
    </row>
    <row r="201" s="13" customFormat="1">
      <c r="A201" s="13"/>
      <c r="B201" s="248"/>
      <c r="C201" s="249"/>
      <c r="D201" s="244" t="s">
        <v>154</v>
      </c>
      <c r="E201" s="250" t="s">
        <v>1</v>
      </c>
      <c r="F201" s="251" t="s">
        <v>237</v>
      </c>
      <c r="G201" s="249"/>
      <c r="H201" s="252">
        <v>0.59999999999999998</v>
      </c>
      <c r="I201" s="253"/>
      <c r="J201" s="249"/>
      <c r="K201" s="249"/>
      <c r="L201" s="254"/>
      <c r="M201" s="255"/>
      <c r="N201" s="256"/>
      <c r="O201" s="256"/>
      <c r="P201" s="256"/>
      <c r="Q201" s="256"/>
      <c r="R201" s="256"/>
      <c r="S201" s="256"/>
      <c r="T201" s="25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8" t="s">
        <v>154</v>
      </c>
      <c r="AU201" s="258" t="s">
        <v>83</v>
      </c>
      <c r="AV201" s="13" t="s">
        <v>83</v>
      </c>
      <c r="AW201" s="13" t="s">
        <v>30</v>
      </c>
      <c r="AX201" s="13" t="s">
        <v>81</v>
      </c>
      <c r="AY201" s="258" t="s">
        <v>135</v>
      </c>
    </row>
    <row r="202" s="2" customFormat="1" ht="21.75" customHeight="1">
      <c r="A202" s="38"/>
      <c r="B202" s="39"/>
      <c r="C202" s="230" t="s">
        <v>238</v>
      </c>
      <c r="D202" s="230" t="s">
        <v>137</v>
      </c>
      <c r="E202" s="231" t="s">
        <v>239</v>
      </c>
      <c r="F202" s="232" t="s">
        <v>240</v>
      </c>
      <c r="G202" s="233" t="s">
        <v>173</v>
      </c>
      <c r="H202" s="234">
        <v>263.27999999999997</v>
      </c>
      <c r="I202" s="235"/>
      <c r="J202" s="236">
        <f>ROUND(I202*H202,2)</f>
        <v>0</v>
      </c>
      <c r="K202" s="237"/>
      <c r="L202" s="44"/>
      <c r="M202" s="238" t="s">
        <v>1</v>
      </c>
      <c r="N202" s="239" t="s">
        <v>38</v>
      </c>
      <c r="O202" s="91"/>
      <c r="P202" s="240">
        <f>O202*H202</f>
        <v>0</v>
      </c>
      <c r="Q202" s="240">
        <v>0.00069999999999999999</v>
      </c>
      <c r="R202" s="240">
        <f>Q202*H202</f>
        <v>0.18429599999999999</v>
      </c>
      <c r="S202" s="240">
        <v>0</v>
      </c>
      <c r="T202" s="241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2" t="s">
        <v>141</v>
      </c>
      <c r="AT202" s="242" t="s">
        <v>137</v>
      </c>
      <c r="AU202" s="242" t="s">
        <v>83</v>
      </c>
      <c r="AY202" s="17" t="s">
        <v>135</v>
      </c>
      <c r="BE202" s="243">
        <f>IF(N202="základní",J202,0)</f>
        <v>0</v>
      </c>
      <c r="BF202" s="243">
        <f>IF(N202="snížená",J202,0)</f>
        <v>0</v>
      </c>
      <c r="BG202" s="243">
        <f>IF(N202="zákl. přenesená",J202,0)</f>
        <v>0</v>
      </c>
      <c r="BH202" s="243">
        <f>IF(N202="sníž. přenesená",J202,0)</f>
        <v>0</v>
      </c>
      <c r="BI202" s="243">
        <f>IF(N202="nulová",J202,0)</f>
        <v>0</v>
      </c>
      <c r="BJ202" s="17" t="s">
        <v>81</v>
      </c>
      <c r="BK202" s="243">
        <f>ROUND(I202*H202,2)</f>
        <v>0</v>
      </c>
      <c r="BL202" s="17" t="s">
        <v>141</v>
      </c>
      <c r="BM202" s="242" t="s">
        <v>241</v>
      </c>
    </row>
    <row r="203" s="2" customFormat="1">
      <c r="A203" s="38"/>
      <c r="B203" s="39"/>
      <c r="C203" s="40"/>
      <c r="D203" s="244" t="s">
        <v>143</v>
      </c>
      <c r="E203" s="40"/>
      <c r="F203" s="245" t="s">
        <v>242</v>
      </c>
      <c r="G203" s="40"/>
      <c r="H203" s="40"/>
      <c r="I203" s="197"/>
      <c r="J203" s="40"/>
      <c r="K203" s="40"/>
      <c r="L203" s="44"/>
      <c r="M203" s="246"/>
      <c r="N203" s="247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143</v>
      </c>
      <c r="AU203" s="17" t="s">
        <v>83</v>
      </c>
    </row>
    <row r="204" s="15" customFormat="1">
      <c r="A204" s="15"/>
      <c r="B204" s="270"/>
      <c r="C204" s="271"/>
      <c r="D204" s="244" t="s">
        <v>154</v>
      </c>
      <c r="E204" s="272" t="s">
        <v>1</v>
      </c>
      <c r="F204" s="273" t="s">
        <v>243</v>
      </c>
      <c r="G204" s="271"/>
      <c r="H204" s="272" t="s">
        <v>1</v>
      </c>
      <c r="I204" s="274"/>
      <c r="J204" s="271"/>
      <c r="K204" s="271"/>
      <c r="L204" s="275"/>
      <c r="M204" s="276"/>
      <c r="N204" s="277"/>
      <c r="O204" s="277"/>
      <c r="P204" s="277"/>
      <c r="Q204" s="277"/>
      <c r="R204" s="277"/>
      <c r="S204" s="277"/>
      <c r="T204" s="278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9" t="s">
        <v>154</v>
      </c>
      <c r="AU204" s="279" t="s">
        <v>83</v>
      </c>
      <c r="AV204" s="15" t="s">
        <v>81</v>
      </c>
      <c r="AW204" s="15" t="s">
        <v>30</v>
      </c>
      <c r="AX204" s="15" t="s">
        <v>73</v>
      </c>
      <c r="AY204" s="279" t="s">
        <v>135</v>
      </c>
    </row>
    <row r="205" s="13" customFormat="1">
      <c r="A205" s="13"/>
      <c r="B205" s="248"/>
      <c r="C205" s="249"/>
      <c r="D205" s="244" t="s">
        <v>154</v>
      </c>
      <c r="E205" s="250" t="s">
        <v>1</v>
      </c>
      <c r="F205" s="251" t="s">
        <v>244</v>
      </c>
      <c r="G205" s="249"/>
      <c r="H205" s="252">
        <v>263.27999999999997</v>
      </c>
      <c r="I205" s="253"/>
      <c r="J205" s="249"/>
      <c r="K205" s="249"/>
      <c r="L205" s="254"/>
      <c r="M205" s="255"/>
      <c r="N205" s="256"/>
      <c r="O205" s="256"/>
      <c r="P205" s="256"/>
      <c r="Q205" s="256"/>
      <c r="R205" s="256"/>
      <c r="S205" s="256"/>
      <c r="T205" s="25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8" t="s">
        <v>154</v>
      </c>
      <c r="AU205" s="258" t="s">
        <v>83</v>
      </c>
      <c r="AV205" s="13" t="s">
        <v>83</v>
      </c>
      <c r="AW205" s="13" t="s">
        <v>30</v>
      </c>
      <c r="AX205" s="13" t="s">
        <v>81</v>
      </c>
      <c r="AY205" s="258" t="s">
        <v>135</v>
      </c>
    </row>
    <row r="206" s="2" customFormat="1" ht="16.5" customHeight="1">
      <c r="A206" s="38"/>
      <c r="B206" s="39"/>
      <c r="C206" s="230" t="s">
        <v>245</v>
      </c>
      <c r="D206" s="230" t="s">
        <v>137</v>
      </c>
      <c r="E206" s="231" t="s">
        <v>246</v>
      </c>
      <c r="F206" s="232" t="s">
        <v>247</v>
      </c>
      <c r="G206" s="233" t="s">
        <v>173</v>
      </c>
      <c r="H206" s="234">
        <v>263.27999999999997</v>
      </c>
      <c r="I206" s="235"/>
      <c r="J206" s="236">
        <f>ROUND(I206*H206,2)</f>
        <v>0</v>
      </c>
      <c r="K206" s="237"/>
      <c r="L206" s="44"/>
      <c r="M206" s="238" t="s">
        <v>1</v>
      </c>
      <c r="N206" s="239" t="s">
        <v>38</v>
      </c>
      <c r="O206" s="91"/>
      <c r="P206" s="240">
        <f>O206*H206</f>
        <v>0</v>
      </c>
      <c r="Q206" s="240">
        <v>0</v>
      </c>
      <c r="R206" s="240">
        <f>Q206*H206</f>
        <v>0</v>
      </c>
      <c r="S206" s="240">
        <v>0</v>
      </c>
      <c r="T206" s="241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2" t="s">
        <v>141</v>
      </c>
      <c r="AT206" s="242" t="s">
        <v>137</v>
      </c>
      <c r="AU206" s="242" t="s">
        <v>83</v>
      </c>
      <c r="AY206" s="17" t="s">
        <v>135</v>
      </c>
      <c r="BE206" s="243">
        <f>IF(N206="základní",J206,0)</f>
        <v>0</v>
      </c>
      <c r="BF206" s="243">
        <f>IF(N206="snížená",J206,0)</f>
        <v>0</v>
      </c>
      <c r="BG206" s="243">
        <f>IF(N206="zákl. přenesená",J206,0)</f>
        <v>0</v>
      </c>
      <c r="BH206" s="243">
        <f>IF(N206="sníž. přenesená",J206,0)</f>
        <v>0</v>
      </c>
      <c r="BI206" s="243">
        <f>IF(N206="nulová",J206,0)</f>
        <v>0</v>
      </c>
      <c r="BJ206" s="17" t="s">
        <v>81</v>
      </c>
      <c r="BK206" s="243">
        <f>ROUND(I206*H206,2)</f>
        <v>0</v>
      </c>
      <c r="BL206" s="17" t="s">
        <v>141</v>
      </c>
      <c r="BM206" s="242" t="s">
        <v>248</v>
      </c>
    </row>
    <row r="207" s="2" customFormat="1">
      <c r="A207" s="38"/>
      <c r="B207" s="39"/>
      <c r="C207" s="40"/>
      <c r="D207" s="244" t="s">
        <v>143</v>
      </c>
      <c r="E207" s="40"/>
      <c r="F207" s="245" t="s">
        <v>249</v>
      </c>
      <c r="G207" s="40"/>
      <c r="H207" s="40"/>
      <c r="I207" s="197"/>
      <c r="J207" s="40"/>
      <c r="K207" s="40"/>
      <c r="L207" s="44"/>
      <c r="M207" s="246"/>
      <c r="N207" s="247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143</v>
      </c>
      <c r="AU207" s="17" t="s">
        <v>83</v>
      </c>
    </row>
    <row r="208" s="2" customFormat="1" ht="24.15" customHeight="1">
      <c r="A208" s="38"/>
      <c r="B208" s="39"/>
      <c r="C208" s="230" t="s">
        <v>250</v>
      </c>
      <c r="D208" s="230" t="s">
        <v>137</v>
      </c>
      <c r="E208" s="231" t="s">
        <v>251</v>
      </c>
      <c r="F208" s="232" t="s">
        <v>252</v>
      </c>
      <c r="G208" s="233" t="s">
        <v>200</v>
      </c>
      <c r="H208" s="234">
        <v>221.62799999999999</v>
      </c>
      <c r="I208" s="235"/>
      <c r="J208" s="236">
        <f>ROUND(I208*H208,2)</f>
        <v>0</v>
      </c>
      <c r="K208" s="237"/>
      <c r="L208" s="44"/>
      <c r="M208" s="238" t="s">
        <v>1</v>
      </c>
      <c r="N208" s="239" t="s">
        <v>38</v>
      </c>
      <c r="O208" s="91"/>
      <c r="P208" s="240">
        <f>O208*H208</f>
        <v>0</v>
      </c>
      <c r="Q208" s="240">
        <v>0</v>
      </c>
      <c r="R208" s="240">
        <f>Q208*H208</f>
        <v>0</v>
      </c>
      <c r="S208" s="240">
        <v>0</v>
      </c>
      <c r="T208" s="241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2" t="s">
        <v>141</v>
      </c>
      <c r="AT208" s="242" t="s">
        <v>137</v>
      </c>
      <c r="AU208" s="242" t="s">
        <v>83</v>
      </c>
      <c r="AY208" s="17" t="s">
        <v>135</v>
      </c>
      <c r="BE208" s="243">
        <f>IF(N208="základní",J208,0)</f>
        <v>0</v>
      </c>
      <c r="BF208" s="243">
        <f>IF(N208="snížená",J208,0)</f>
        <v>0</v>
      </c>
      <c r="BG208" s="243">
        <f>IF(N208="zákl. přenesená",J208,0)</f>
        <v>0</v>
      </c>
      <c r="BH208" s="243">
        <f>IF(N208="sníž. přenesená",J208,0)</f>
        <v>0</v>
      </c>
      <c r="BI208" s="243">
        <f>IF(N208="nulová",J208,0)</f>
        <v>0</v>
      </c>
      <c r="BJ208" s="17" t="s">
        <v>81</v>
      </c>
      <c r="BK208" s="243">
        <f>ROUND(I208*H208,2)</f>
        <v>0</v>
      </c>
      <c r="BL208" s="17" t="s">
        <v>141</v>
      </c>
      <c r="BM208" s="242" t="s">
        <v>253</v>
      </c>
    </row>
    <row r="209" s="2" customFormat="1">
      <c r="A209" s="38"/>
      <c r="B209" s="39"/>
      <c r="C209" s="40"/>
      <c r="D209" s="244" t="s">
        <v>143</v>
      </c>
      <c r="E209" s="40"/>
      <c r="F209" s="245" t="s">
        <v>254</v>
      </c>
      <c r="G209" s="40"/>
      <c r="H209" s="40"/>
      <c r="I209" s="197"/>
      <c r="J209" s="40"/>
      <c r="K209" s="40"/>
      <c r="L209" s="44"/>
      <c r="M209" s="246"/>
      <c r="N209" s="247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143</v>
      </c>
      <c r="AU209" s="17" t="s">
        <v>83</v>
      </c>
    </row>
    <row r="210" s="15" customFormat="1">
      <c r="A210" s="15"/>
      <c r="B210" s="270"/>
      <c r="C210" s="271"/>
      <c r="D210" s="244" t="s">
        <v>154</v>
      </c>
      <c r="E210" s="272" t="s">
        <v>1</v>
      </c>
      <c r="F210" s="273" t="s">
        <v>255</v>
      </c>
      <c r="G210" s="271"/>
      <c r="H210" s="272" t="s">
        <v>1</v>
      </c>
      <c r="I210" s="274"/>
      <c r="J210" s="271"/>
      <c r="K210" s="271"/>
      <c r="L210" s="275"/>
      <c r="M210" s="276"/>
      <c r="N210" s="277"/>
      <c r="O210" s="277"/>
      <c r="P210" s="277"/>
      <c r="Q210" s="277"/>
      <c r="R210" s="277"/>
      <c r="S210" s="277"/>
      <c r="T210" s="278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9" t="s">
        <v>154</v>
      </c>
      <c r="AU210" s="279" t="s">
        <v>83</v>
      </c>
      <c r="AV210" s="15" t="s">
        <v>81</v>
      </c>
      <c r="AW210" s="15" t="s">
        <v>30</v>
      </c>
      <c r="AX210" s="15" t="s">
        <v>73</v>
      </c>
      <c r="AY210" s="279" t="s">
        <v>135</v>
      </c>
    </row>
    <row r="211" s="13" customFormat="1">
      <c r="A211" s="13"/>
      <c r="B211" s="248"/>
      <c r="C211" s="249"/>
      <c r="D211" s="244" t="s">
        <v>154</v>
      </c>
      <c r="E211" s="250" t="s">
        <v>1</v>
      </c>
      <c r="F211" s="251" t="s">
        <v>256</v>
      </c>
      <c r="G211" s="249"/>
      <c r="H211" s="252">
        <v>318.88999999999999</v>
      </c>
      <c r="I211" s="253"/>
      <c r="J211" s="249"/>
      <c r="K211" s="249"/>
      <c r="L211" s="254"/>
      <c r="M211" s="255"/>
      <c r="N211" s="256"/>
      <c r="O211" s="256"/>
      <c r="P211" s="256"/>
      <c r="Q211" s="256"/>
      <c r="R211" s="256"/>
      <c r="S211" s="256"/>
      <c r="T211" s="25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8" t="s">
        <v>154</v>
      </c>
      <c r="AU211" s="258" t="s">
        <v>83</v>
      </c>
      <c r="AV211" s="13" t="s">
        <v>83</v>
      </c>
      <c r="AW211" s="13" t="s">
        <v>30</v>
      </c>
      <c r="AX211" s="13" t="s">
        <v>73</v>
      </c>
      <c r="AY211" s="258" t="s">
        <v>135</v>
      </c>
    </row>
    <row r="212" s="15" customFormat="1">
      <c r="A212" s="15"/>
      <c r="B212" s="270"/>
      <c r="C212" s="271"/>
      <c r="D212" s="244" t="s">
        <v>154</v>
      </c>
      <c r="E212" s="272" t="s">
        <v>1</v>
      </c>
      <c r="F212" s="273" t="s">
        <v>257</v>
      </c>
      <c r="G212" s="271"/>
      <c r="H212" s="272" t="s">
        <v>1</v>
      </c>
      <c r="I212" s="274"/>
      <c r="J212" s="271"/>
      <c r="K212" s="271"/>
      <c r="L212" s="275"/>
      <c r="M212" s="276"/>
      <c r="N212" s="277"/>
      <c r="O212" s="277"/>
      <c r="P212" s="277"/>
      <c r="Q212" s="277"/>
      <c r="R212" s="277"/>
      <c r="S212" s="277"/>
      <c r="T212" s="27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9" t="s">
        <v>154</v>
      </c>
      <c r="AU212" s="279" t="s">
        <v>83</v>
      </c>
      <c r="AV212" s="15" t="s">
        <v>81</v>
      </c>
      <c r="AW212" s="15" t="s">
        <v>30</v>
      </c>
      <c r="AX212" s="15" t="s">
        <v>73</v>
      </c>
      <c r="AY212" s="279" t="s">
        <v>135</v>
      </c>
    </row>
    <row r="213" s="13" customFormat="1">
      <c r="A213" s="13"/>
      <c r="B213" s="248"/>
      <c r="C213" s="249"/>
      <c r="D213" s="244" t="s">
        <v>154</v>
      </c>
      <c r="E213" s="250" t="s">
        <v>1</v>
      </c>
      <c r="F213" s="251" t="s">
        <v>258</v>
      </c>
      <c r="G213" s="249"/>
      <c r="H213" s="252">
        <v>-10.07</v>
      </c>
      <c r="I213" s="253"/>
      <c r="J213" s="249"/>
      <c r="K213" s="249"/>
      <c r="L213" s="254"/>
      <c r="M213" s="255"/>
      <c r="N213" s="256"/>
      <c r="O213" s="256"/>
      <c r="P213" s="256"/>
      <c r="Q213" s="256"/>
      <c r="R213" s="256"/>
      <c r="S213" s="256"/>
      <c r="T213" s="25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8" t="s">
        <v>154</v>
      </c>
      <c r="AU213" s="258" t="s">
        <v>83</v>
      </c>
      <c r="AV213" s="13" t="s">
        <v>83</v>
      </c>
      <c r="AW213" s="13" t="s">
        <v>30</v>
      </c>
      <c r="AX213" s="13" t="s">
        <v>73</v>
      </c>
      <c r="AY213" s="258" t="s">
        <v>135</v>
      </c>
    </row>
    <row r="214" s="13" customFormat="1">
      <c r="A214" s="13"/>
      <c r="B214" s="248"/>
      <c r="C214" s="249"/>
      <c r="D214" s="244" t="s">
        <v>154</v>
      </c>
      <c r="E214" s="250" t="s">
        <v>1</v>
      </c>
      <c r="F214" s="251" t="s">
        <v>259</v>
      </c>
      <c r="G214" s="249"/>
      <c r="H214" s="252">
        <v>-20.890000000000001</v>
      </c>
      <c r="I214" s="253"/>
      <c r="J214" s="249"/>
      <c r="K214" s="249"/>
      <c r="L214" s="254"/>
      <c r="M214" s="255"/>
      <c r="N214" s="256"/>
      <c r="O214" s="256"/>
      <c r="P214" s="256"/>
      <c r="Q214" s="256"/>
      <c r="R214" s="256"/>
      <c r="S214" s="256"/>
      <c r="T214" s="25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8" t="s">
        <v>154</v>
      </c>
      <c r="AU214" s="258" t="s">
        <v>83</v>
      </c>
      <c r="AV214" s="13" t="s">
        <v>83</v>
      </c>
      <c r="AW214" s="13" t="s">
        <v>30</v>
      </c>
      <c r="AX214" s="13" t="s">
        <v>73</v>
      </c>
      <c r="AY214" s="258" t="s">
        <v>135</v>
      </c>
    </row>
    <row r="215" s="13" customFormat="1">
      <c r="A215" s="13"/>
      <c r="B215" s="248"/>
      <c r="C215" s="249"/>
      <c r="D215" s="244" t="s">
        <v>154</v>
      </c>
      <c r="E215" s="250" t="s">
        <v>1</v>
      </c>
      <c r="F215" s="251" t="s">
        <v>260</v>
      </c>
      <c r="G215" s="249"/>
      <c r="H215" s="252">
        <v>-2.7999999999999998</v>
      </c>
      <c r="I215" s="253"/>
      <c r="J215" s="249"/>
      <c r="K215" s="249"/>
      <c r="L215" s="254"/>
      <c r="M215" s="255"/>
      <c r="N215" s="256"/>
      <c r="O215" s="256"/>
      <c r="P215" s="256"/>
      <c r="Q215" s="256"/>
      <c r="R215" s="256"/>
      <c r="S215" s="256"/>
      <c r="T215" s="25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8" t="s">
        <v>154</v>
      </c>
      <c r="AU215" s="258" t="s">
        <v>83</v>
      </c>
      <c r="AV215" s="13" t="s">
        <v>83</v>
      </c>
      <c r="AW215" s="13" t="s">
        <v>30</v>
      </c>
      <c r="AX215" s="13" t="s">
        <v>73</v>
      </c>
      <c r="AY215" s="258" t="s">
        <v>135</v>
      </c>
    </row>
    <row r="216" s="13" customFormat="1">
      <c r="A216" s="13"/>
      <c r="B216" s="248"/>
      <c r="C216" s="249"/>
      <c r="D216" s="244" t="s">
        <v>154</v>
      </c>
      <c r="E216" s="250" t="s">
        <v>1</v>
      </c>
      <c r="F216" s="251" t="s">
        <v>261</v>
      </c>
      <c r="G216" s="249"/>
      <c r="H216" s="252">
        <v>-2.6499999999999999</v>
      </c>
      <c r="I216" s="253"/>
      <c r="J216" s="249"/>
      <c r="K216" s="249"/>
      <c r="L216" s="254"/>
      <c r="M216" s="255"/>
      <c r="N216" s="256"/>
      <c r="O216" s="256"/>
      <c r="P216" s="256"/>
      <c r="Q216" s="256"/>
      <c r="R216" s="256"/>
      <c r="S216" s="256"/>
      <c r="T216" s="25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8" t="s">
        <v>154</v>
      </c>
      <c r="AU216" s="258" t="s">
        <v>83</v>
      </c>
      <c r="AV216" s="13" t="s">
        <v>83</v>
      </c>
      <c r="AW216" s="13" t="s">
        <v>30</v>
      </c>
      <c r="AX216" s="13" t="s">
        <v>73</v>
      </c>
      <c r="AY216" s="258" t="s">
        <v>135</v>
      </c>
    </row>
    <row r="217" s="15" customFormat="1">
      <c r="A217" s="15"/>
      <c r="B217" s="270"/>
      <c r="C217" s="271"/>
      <c r="D217" s="244" t="s">
        <v>154</v>
      </c>
      <c r="E217" s="272" t="s">
        <v>1</v>
      </c>
      <c r="F217" s="273" t="s">
        <v>262</v>
      </c>
      <c r="G217" s="271"/>
      <c r="H217" s="272" t="s">
        <v>1</v>
      </c>
      <c r="I217" s="274"/>
      <c r="J217" s="271"/>
      <c r="K217" s="271"/>
      <c r="L217" s="275"/>
      <c r="M217" s="276"/>
      <c r="N217" s="277"/>
      <c r="O217" s="277"/>
      <c r="P217" s="277"/>
      <c r="Q217" s="277"/>
      <c r="R217" s="277"/>
      <c r="S217" s="277"/>
      <c r="T217" s="278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9" t="s">
        <v>154</v>
      </c>
      <c r="AU217" s="279" t="s">
        <v>83</v>
      </c>
      <c r="AV217" s="15" t="s">
        <v>81</v>
      </c>
      <c r="AW217" s="15" t="s">
        <v>30</v>
      </c>
      <c r="AX217" s="15" t="s">
        <v>73</v>
      </c>
      <c r="AY217" s="279" t="s">
        <v>135</v>
      </c>
    </row>
    <row r="218" s="13" customFormat="1">
      <c r="A218" s="13"/>
      <c r="B218" s="248"/>
      <c r="C218" s="249"/>
      <c r="D218" s="244" t="s">
        <v>154</v>
      </c>
      <c r="E218" s="250" t="s">
        <v>1</v>
      </c>
      <c r="F218" s="251" t="s">
        <v>263</v>
      </c>
      <c r="G218" s="249"/>
      <c r="H218" s="252">
        <v>-22.649999999999999</v>
      </c>
      <c r="I218" s="253"/>
      <c r="J218" s="249"/>
      <c r="K218" s="249"/>
      <c r="L218" s="254"/>
      <c r="M218" s="255"/>
      <c r="N218" s="256"/>
      <c r="O218" s="256"/>
      <c r="P218" s="256"/>
      <c r="Q218" s="256"/>
      <c r="R218" s="256"/>
      <c r="S218" s="256"/>
      <c r="T218" s="25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8" t="s">
        <v>154</v>
      </c>
      <c r="AU218" s="258" t="s">
        <v>83</v>
      </c>
      <c r="AV218" s="13" t="s">
        <v>83</v>
      </c>
      <c r="AW218" s="13" t="s">
        <v>30</v>
      </c>
      <c r="AX218" s="13" t="s">
        <v>73</v>
      </c>
      <c r="AY218" s="258" t="s">
        <v>135</v>
      </c>
    </row>
    <row r="219" s="13" customFormat="1">
      <c r="A219" s="13"/>
      <c r="B219" s="248"/>
      <c r="C219" s="249"/>
      <c r="D219" s="244" t="s">
        <v>154</v>
      </c>
      <c r="E219" s="250" t="s">
        <v>1</v>
      </c>
      <c r="F219" s="251" t="s">
        <v>264</v>
      </c>
      <c r="G219" s="249"/>
      <c r="H219" s="252">
        <v>-12.109999999999999</v>
      </c>
      <c r="I219" s="253"/>
      <c r="J219" s="249"/>
      <c r="K219" s="249"/>
      <c r="L219" s="254"/>
      <c r="M219" s="255"/>
      <c r="N219" s="256"/>
      <c r="O219" s="256"/>
      <c r="P219" s="256"/>
      <c r="Q219" s="256"/>
      <c r="R219" s="256"/>
      <c r="S219" s="256"/>
      <c r="T219" s="25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8" t="s">
        <v>154</v>
      </c>
      <c r="AU219" s="258" t="s">
        <v>83</v>
      </c>
      <c r="AV219" s="13" t="s">
        <v>83</v>
      </c>
      <c r="AW219" s="13" t="s">
        <v>30</v>
      </c>
      <c r="AX219" s="13" t="s">
        <v>73</v>
      </c>
      <c r="AY219" s="258" t="s">
        <v>135</v>
      </c>
    </row>
    <row r="220" s="13" customFormat="1">
      <c r="A220" s="13"/>
      <c r="B220" s="248"/>
      <c r="C220" s="249"/>
      <c r="D220" s="244" t="s">
        <v>154</v>
      </c>
      <c r="E220" s="250" t="s">
        <v>1</v>
      </c>
      <c r="F220" s="251" t="s">
        <v>265</v>
      </c>
      <c r="G220" s="249"/>
      <c r="H220" s="252">
        <v>-9.1099999999999994</v>
      </c>
      <c r="I220" s="253"/>
      <c r="J220" s="249"/>
      <c r="K220" s="249"/>
      <c r="L220" s="254"/>
      <c r="M220" s="255"/>
      <c r="N220" s="256"/>
      <c r="O220" s="256"/>
      <c r="P220" s="256"/>
      <c r="Q220" s="256"/>
      <c r="R220" s="256"/>
      <c r="S220" s="256"/>
      <c r="T220" s="25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8" t="s">
        <v>154</v>
      </c>
      <c r="AU220" s="258" t="s">
        <v>83</v>
      </c>
      <c r="AV220" s="13" t="s">
        <v>83</v>
      </c>
      <c r="AW220" s="13" t="s">
        <v>30</v>
      </c>
      <c r="AX220" s="13" t="s">
        <v>73</v>
      </c>
      <c r="AY220" s="258" t="s">
        <v>135</v>
      </c>
    </row>
    <row r="221" s="14" customFormat="1">
      <c r="A221" s="14"/>
      <c r="B221" s="259"/>
      <c r="C221" s="260"/>
      <c r="D221" s="244" t="s">
        <v>154</v>
      </c>
      <c r="E221" s="261" t="s">
        <v>1</v>
      </c>
      <c r="F221" s="262" t="s">
        <v>155</v>
      </c>
      <c r="G221" s="260"/>
      <c r="H221" s="263">
        <v>238.61000000000001</v>
      </c>
      <c r="I221" s="264"/>
      <c r="J221" s="260"/>
      <c r="K221" s="260"/>
      <c r="L221" s="265"/>
      <c r="M221" s="266"/>
      <c r="N221" s="267"/>
      <c r="O221" s="267"/>
      <c r="P221" s="267"/>
      <c r="Q221" s="267"/>
      <c r="R221" s="267"/>
      <c r="S221" s="267"/>
      <c r="T221" s="26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9" t="s">
        <v>154</v>
      </c>
      <c r="AU221" s="269" t="s">
        <v>83</v>
      </c>
      <c r="AV221" s="14" t="s">
        <v>141</v>
      </c>
      <c r="AW221" s="14" t="s">
        <v>30</v>
      </c>
      <c r="AX221" s="14" t="s">
        <v>73</v>
      </c>
      <c r="AY221" s="269" t="s">
        <v>135</v>
      </c>
    </row>
    <row r="222" s="13" customFormat="1">
      <c r="A222" s="13"/>
      <c r="B222" s="248"/>
      <c r="C222" s="249"/>
      <c r="D222" s="244" t="s">
        <v>154</v>
      </c>
      <c r="E222" s="250" t="s">
        <v>1</v>
      </c>
      <c r="F222" s="251" t="s">
        <v>266</v>
      </c>
      <c r="G222" s="249"/>
      <c r="H222" s="252">
        <v>21.475000000000001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8" t="s">
        <v>154</v>
      </c>
      <c r="AU222" s="258" t="s">
        <v>83</v>
      </c>
      <c r="AV222" s="13" t="s">
        <v>83</v>
      </c>
      <c r="AW222" s="13" t="s">
        <v>30</v>
      </c>
      <c r="AX222" s="13" t="s">
        <v>73</v>
      </c>
      <c r="AY222" s="258" t="s">
        <v>135</v>
      </c>
    </row>
    <row r="223" s="15" customFormat="1">
      <c r="A223" s="15"/>
      <c r="B223" s="270"/>
      <c r="C223" s="271"/>
      <c r="D223" s="244" t="s">
        <v>154</v>
      </c>
      <c r="E223" s="272" t="s">
        <v>1</v>
      </c>
      <c r="F223" s="273" t="s">
        <v>267</v>
      </c>
      <c r="G223" s="271"/>
      <c r="H223" s="272" t="s">
        <v>1</v>
      </c>
      <c r="I223" s="274"/>
      <c r="J223" s="271"/>
      <c r="K223" s="271"/>
      <c r="L223" s="275"/>
      <c r="M223" s="276"/>
      <c r="N223" s="277"/>
      <c r="O223" s="277"/>
      <c r="P223" s="277"/>
      <c r="Q223" s="277"/>
      <c r="R223" s="277"/>
      <c r="S223" s="277"/>
      <c r="T223" s="278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9" t="s">
        <v>154</v>
      </c>
      <c r="AU223" s="279" t="s">
        <v>83</v>
      </c>
      <c r="AV223" s="15" t="s">
        <v>81</v>
      </c>
      <c r="AW223" s="15" t="s">
        <v>30</v>
      </c>
      <c r="AX223" s="15" t="s">
        <v>73</v>
      </c>
      <c r="AY223" s="279" t="s">
        <v>135</v>
      </c>
    </row>
    <row r="224" s="13" customFormat="1">
      <c r="A224" s="13"/>
      <c r="B224" s="248"/>
      <c r="C224" s="249"/>
      <c r="D224" s="244" t="s">
        <v>154</v>
      </c>
      <c r="E224" s="250" t="s">
        <v>1</v>
      </c>
      <c r="F224" s="251" t="s">
        <v>268</v>
      </c>
      <c r="G224" s="249"/>
      <c r="H224" s="252">
        <v>41.049999999999997</v>
      </c>
      <c r="I224" s="253"/>
      <c r="J224" s="249"/>
      <c r="K224" s="249"/>
      <c r="L224" s="254"/>
      <c r="M224" s="255"/>
      <c r="N224" s="256"/>
      <c r="O224" s="256"/>
      <c r="P224" s="256"/>
      <c r="Q224" s="256"/>
      <c r="R224" s="256"/>
      <c r="S224" s="256"/>
      <c r="T224" s="25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8" t="s">
        <v>154</v>
      </c>
      <c r="AU224" s="258" t="s">
        <v>83</v>
      </c>
      <c r="AV224" s="13" t="s">
        <v>83</v>
      </c>
      <c r="AW224" s="13" t="s">
        <v>30</v>
      </c>
      <c r="AX224" s="13" t="s">
        <v>73</v>
      </c>
      <c r="AY224" s="258" t="s">
        <v>135</v>
      </c>
    </row>
    <row r="225" s="14" customFormat="1">
      <c r="A225" s="14"/>
      <c r="B225" s="259"/>
      <c r="C225" s="260"/>
      <c r="D225" s="244" t="s">
        <v>154</v>
      </c>
      <c r="E225" s="261" t="s">
        <v>1</v>
      </c>
      <c r="F225" s="262" t="s">
        <v>155</v>
      </c>
      <c r="G225" s="260"/>
      <c r="H225" s="263">
        <v>62.524999999999999</v>
      </c>
      <c r="I225" s="264"/>
      <c r="J225" s="260"/>
      <c r="K225" s="260"/>
      <c r="L225" s="265"/>
      <c r="M225" s="266"/>
      <c r="N225" s="267"/>
      <c r="O225" s="267"/>
      <c r="P225" s="267"/>
      <c r="Q225" s="267"/>
      <c r="R225" s="267"/>
      <c r="S225" s="267"/>
      <c r="T225" s="26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9" t="s">
        <v>154</v>
      </c>
      <c r="AU225" s="269" t="s">
        <v>83</v>
      </c>
      <c r="AV225" s="14" t="s">
        <v>141</v>
      </c>
      <c r="AW225" s="14" t="s">
        <v>30</v>
      </c>
      <c r="AX225" s="14" t="s">
        <v>73</v>
      </c>
      <c r="AY225" s="269" t="s">
        <v>135</v>
      </c>
    </row>
    <row r="226" s="13" customFormat="1">
      <c r="A226" s="13"/>
      <c r="B226" s="248"/>
      <c r="C226" s="249"/>
      <c r="D226" s="244" t="s">
        <v>154</v>
      </c>
      <c r="E226" s="250" t="s">
        <v>1</v>
      </c>
      <c r="F226" s="251" t="s">
        <v>269</v>
      </c>
      <c r="G226" s="249"/>
      <c r="H226" s="252">
        <v>221.62799999999999</v>
      </c>
      <c r="I226" s="253"/>
      <c r="J226" s="249"/>
      <c r="K226" s="249"/>
      <c r="L226" s="254"/>
      <c r="M226" s="255"/>
      <c r="N226" s="256"/>
      <c r="O226" s="256"/>
      <c r="P226" s="256"/>
      <c r="Q226" s="256"/>
      <c r="R226" s="256"/>
      <c r="S226" s="256"/>
      <c r="T226" s="25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8" t="s">
        <v>154</v>
      </c>
      <c r="AU226" s="258" t="s">
        <v>83</v>
      </c>
      <c r="AV226" s="13" t="s">
        <v>83</v>
      </c>
      <c r="AW226" s="13" t="s">
        <v>30</v>
      </c>
      <c r="AX226" s="13" t="s">
        <v>81</v>
      </c>
      <c r="AY226" s="258" t="s">
        <v>135</v>
      </c>
    </row>
    <row r="227" s="2" customFormat="1" ht="24.15" customHeight="1">
      <c r="A227" s="38"/>
      <c r="B227" s="39"/>
      <c r="C227" s="230" t="s">
        <v>218</v>
      </c>
      <c r="D227" s="230" t="s">
        <v>137</v>
      </c>
      <c r="E227" s="231" t="s">
        <v>270</v>
      </c>
      <c r="F227" s="232" t="s">
        <v>271</v>
      </c>
      <c r="G227" s="233" t="s">
        <v>173</v>
      </c>
      <c r="H227" s="234">
        <v>4</v>
      </c>
      <c r="I227" s="235"/>
      <c r="J227" s="236">
        <f>ROUND(I227*H227,2)</f>
        <v>0</v>
      </c>
      <c r="K227" s="237"/>
      <c r="L227" s="44"/>
      <c r="M227" s="238" t="s">
        <v>1</v>
      </c>
      <c r="N227" s="239" t="s">
        <v>38</v>
      </c>
      <c r="O227" s="91"/>
      <c r="P227" s="240">
        <f>O227*H227</f>
        <v>0</v>
      </c>
      <c r="Q227" s="240">
        <v>0</v>
      </c>
      <c r="R227" s="240">
        <f>Q227*H227</f>
        <v>0</v>
      </c>
      <c r="S227" s="240">
        <v>0</v>
      </c>
      <c r="T227" s="241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2" t="s">
        <v>141</v>
      </c>
      <c r="AT227" s="242" t="s">
        <v>137</v>
      </c>
      <c r="AU227" s="242" t="s">
        <v>83</v>
      </c>
      <c r="AY227" s="17" t="s">
        <v>135</v>
      </c>
      <c r="BE227" s="243">
        <f>IF(N227="základní",J227,0)</f>
        <v>0</v>
      </c>
      <c r="BF227" s="243">
        <f>IF(N227="snížená",J227,0)</f>
        <v>0</v>
      </c>
      <c r="BG227" s="243">
        <f>IF(N227="zákl. přenesená",J227,0)</f>
        <v>0</v>
      </c>
      <c r="BH227" s="243">
        <f>IF(N227="sníž. přenesená",J227,0)</f>
        <v>0</v>
      </c>
      <c r="BI227" s="243">
        <f>IF(N227="nulová",J227,0)</f>
        <v>0</v>
      </c>
      <c r="BJ227" s="17" t="s">
        <v>81</v>
      </c>
      <c r="BK227" s="243">
        <f>ROUND(I227*H227,2)</f>
        <v>0</v>
      </c>
      <c r="BL227" s="17" t="s">
        <v>141</v>
      </c>
      <c r="BM227" s="242" t="s">
        <v>272</v>
      </c>
    </row>
    <row r="228" s="2" customFormat="1">
      <c r="A228" s="38"/>
      <c r="B228" s="39"/>
      <c r="C228" s="40"/>
      <c r="D228" s="244" t="s">
        <v>143</v>
      </c>
      <c r="E228" s="40"/>
      <c r="F228" s="245" t="s">
        <v>273</v>
      </c>
      <c r="G228" s="40"/>
      <c r="H228" s="40"/>
      <c r="I228" s="197"/>
      <c r="J228" s="40"/>
      <c r="K228" s="40"/>
      <c r="L228" s="44"/>
      <c r="M228" s="246"/>
      <c r="N228" s="247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143</v>
      </c>
      <c r="AU228" s="17" t="s">
        <v>83</v>
      </c>
    </row>
    <row r="229" s="2" customFormat="1" ht="24.15" customHeight="1">
      <c r="A229" s="38"/>
      <c r="B229" s="39"/>
      <c r="C229" s="230" t="s">
        <v>7</v>
      </c>
      <c r="D229" s="230" t="s">
        <v>137</v>
      </c>
      <c r="E229" s="231" t="s">
        <v>274</v>
      </c>
      <c r="F229" s="232" t="s">
        <v>275</v>
      </c>
      <c r="G229" s="233" t="s">
        <v>173</v>
      </c>
      <c r="H229" s="234">
        <v>7</v>
      </c>
      <c r="I229" s="235"/>
      <c r="J229" s="236">
        <f>ROUND(I229*H229,2)</f>
        <v>0</v>
      </c>
      <c r="K229" s="237"/>
      <c r="L229" s="44"/>
      <c r="M229" s="238" t="s">
        <v>1</v>
      </c>
      <c r="N229" s="239" t="s">
        <v>38</v>
      </c>
      <c r="O229" s="91"/>
      <c r="P229" s="240">
        <f>O229*H229</f>
        <v>0</v>
      </c>
      <c r="Q229" s="240">
        <v>0</v>
      </c>
      <c r="R229" s="240">
        <f>Q229*H229</f>
        <v>0</v>
      </c>
      <c r="S229" s="240">
        <v>0</v>
      </c>
      <c r="T229" s="241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2" t="s">
        <v>141</v>
      </c>
      <c r="AT229" s="242" t="s">
        <v>137</v>
      </c>
      <c r="AU229" s="242" t="s">
        <v>83</v>
      </c>
      <c r="AY229" s="17" t="s">
        <v>135</v>
      </c>
      <c r="BE229" s="243">
        <f>IF(N229="základní",J229,0)</f>
        <v>0</v>
      </c>
      <c r="BF229" s="243">
        <f>IF(N229="snížená",J229,0)</f>
        <v>0</v>
      </c>
      <c r="BG229" s="243">
        <f>IF(N229="zákl. přenesená",J229,0)</f>
        <v>0</v>
      </c>
      <c r="BH229" s="243">
        <f>IF(N229="sníž. přenesená",J229,0)</f>
        <v>0</v>
      </c>
      <c r="BI229" s="243">
        <f>IF(N229="nulová",J229,0)</f>
        <v>0</v>
      </c>
      <c r="BJ229" s="17" t="s">
        <v>81</v>
      </c>
      <c r="BK229" s="243">
        <f>ROUND(I229*H229,2)</f>
        <v>0</v>
      </c>
      <c r="BL229" s="17" t="s">
        <v>141</v>
      </c>
      <c r="BM229" s="242" t="s">
        <v>276</v>
      </c>
    </row>
    <row r="230" s="2" customFormat="1">
      <c r="A230" s="38"/>
      <c r="B230" s="39"/>
      <c r="C230" s="40"/>
      <c r="D230" s="244" t="s">
        <v>143</v>
      </c>
      <c r="E230" s="40"/>
      <c r="F230" s="245" t="s">
        <v>277</v>
      </c>
      <c r="G230" s="40"/>
      <c r="H230" s="40"/>
      <c r="I230" s="197"/>
      <c r="J230" s="40"/>
      <c r="K230" s="40"/>
      <c r="L230" s="44"/>
      <c r="M230" s="246"/>
      <c r="N230" s="247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143</v>
      </c>
      <c r="AU230" s="17" t="s">
        <v>83</v>
      </c>
    </row>
    <row r="231" s="2" customFormat="1" ht="24.15" customHeight="1">
      <c r="A231" s="38"/>
      <c r="B231" s="39"/>
      <c r="C231" s="230" t="s">
        <v>278</v>
      </c>
      <c r="D231" s="230" t="s">
        <v>137</v>
      </c>
      <c r="E231" s="231" t="s">
        <v>279</v>
      </c>
      <c r="F231" s="232" t="s">
        <v>280</v>
      </c>
      <c r="G231" s="233" t="s">
        <v>173</v>
      </c>
      <c r="H231" s="234">
        <v>1540.04</v>
      </c>
      <c r="I231" s="235"/>
      <c r="J231" s="236">
        <f>ROUND(I231*H231,2)</f>
        <v>0</v>
      </c>
      <c r="K231" s="237"/>
      <c r="L231" s="44"/>
      <c r="M231" s="238" t="s">
        <v>1</v>
      </c>
      <c r="N231" s="239" t="s">
        <v>38</v>
      </c>
      <c r="O231" s="91"/>
      <c r="P231" s="240">
        <f>O231*H231</f>
        <v>0</v>
      </c>
      <c r="Q231" s="240">
        <v>0</v>
      </c>
      <c r="R231" s="240">
        <f>Q231*H231</f>
        <v>0</v>
      </c>
      <c r="S231" s="240">
        <v>0</v>
      </c>
      <c r="T231" s="241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2" t="s">
        <v>141</v>
      </c>
      <c r="AT231" s="242" t="s">
        <v>137</v>
      </c>
      <c r="AU231" s="242" t="s">
        <v>83</v>
      </c>
      <c r="AY231" s="17" t="s">
        <v>135</v>
      </c>
      <c r="BE231" s="243">
        <f>IF(N231="základní",J231,0)</f>
        <v>0</v>
      </c>
      <c r="BF231" s="243">
        <f>IF(N231="snížená",J231,0)</f>
        <v>0</v>
      </c>
      <c r="BG231" s="243">
        <f>IF(N231="zákl. přenesená",J231,0)</f>
        <v>0</v>
      </c>
      <c r="BH231" s="243">
        <f>IF(N231="sníž. přenesená",J231,0)</f>
        <v>0</v>
      </c>
      <c r="BI231" s="243">
        <f>IF(N231="nulová",J231,0)</f>
        <v>0</v>
      </c>
      <c r="BJ231" s="17" t="s">
        <v>81</v>
      </c>
      <c r="BK231" s="243">
        <f>ROUND(I231*H231,2)</f>
        <v>0</v>
      </c>
      <c r="BL231" s="17" t="s">
        <v>141</v>
      </c>
      <c r="BM231" s="242" t="s">
        <v>281</v>
      </c>
    </row>
    <row r="232" s="2" customFormat="1">
      <c r="A232" s="38"/>
      <c r="B232" s="39"/>
      <c r="C232" s="40"/>
      <c r="D232" s="244" t="s">
        <v>143</v>
      </c>
      <c r="E232" s="40"/>
      <c r="F232" s="245" t="s">
        <v>282</v>
      </c>
      <c r="G232" s="40"/>
      <c r="H232" s="40"/>
      <c r="I232" s="197"/>
      <c r="J232" s="40"/>
      <c r="K232" s="40"/>
      <c r="L232" s="44"/>
      <c r="M232" s="246"/>
      <c r="N232" s="247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143</v>
      </c>
      <c r="AU232" s="17" t="s">
        <v>83</v>
      </c>
    </row>
    <row r="233" s="15" customFormat="1">
      <c r="A233" s="15"/>
      <c r="B233" s="270"/>
      <c r="C233" s="271"/>
      <c r="D233" s="244" t="s">
        <v>154</v>
      </c>
      <c r="E233" s="272" t="s">
        <v>1</v>
      </c>
      <c r="F233" s="273" t="s">
        <v>283</v>
      </c>
      <c r="G233" s="271"/>
      <c r="H233" s="272" t="s">
        <v>1</v>
      </c>
      <c r="I233" s="274"/>
      <c r="J233" s="271"/>
      <c r="K233" s="271"/>
      <c r="L233" s="275"/>
      <c r="M233" s="276"/>
      <c r="N233" s="277"/>
      <c r="O233" s="277"/>
      <c r="P233" s="277"/>
      <c r="Q233" s="277"/>
      <c r="R233" s="277"/>
      <c r="S233" s="277"/>
      <c r="T233" s="27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9" t="s">
        <v>154</v>
      </c>
      <c r="AU233" s="279" t="s">
        <v>83</v>
      </c>
      <c r="AV233" s="15" t="s">
        <v>81</v>
      </c>
      <c r="AW233" s="15" t="s">
        <v>30</v>
      </c>
      <c r="AX233" s="15" t="s">
        <v>73</v>
      </c>
      <c r="AY233" s="279" t="s">
        <v>135</v>
      </c>
    </row>
    <row r="234" s="13" customFormat="1">
      <c r="A234" s="13"/>
      <c r="B234" s="248"/>
      <c r="C234" s="249"/>
      <c r="D234" s="244" t="s">
        <v>154</v>
      </c>
      <c r="E234" s="250" t="s">
        <v>1</v>
      </c>
      <c r="F234" s="251" t="s">
        <v>284</v>
      </c>
      <c r="G234" s="249"/>
      <c r="H234" s="252">
        <v>1276.76</v>
      </c>
      <c r="I234" s="253"/>
      <c r="J234" s="249"/>
      <c r="K234" s="249"/>
      <c r="L234" s="254"/>
      <c r="M234" s="255"/>
      <c r="N234" s="256"/>
      <c r="O234" s="256"/>
      <c r="P234" s="256"/>
      <c r="Q234" s="256"/>
      <c r="R234" s="256"/>
      <c r="S234" s="256"/>
      <c r="T234" s="25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8" t="s">
        <v>154</v>
      </c>
      <c r="AU234" s="258" t="s">
        <v>83</v>
      </c>
      <c r="AV234" s="13" t="s">
        <v>83</v>
      </c>
      <c r="AW234" s="13" t="s">
        <v>30</v>
      </c>
      <c r="AX234" s="13" t="s">
        <v>73</v>
      </c>
      <c r="AY234" s="258" t="s">
        <v>135</v>
      </c>
    </row>
    <row r="235" s="15" customFormat="1">
      <c r="A235" s="15"/>
      <c r="B235" s="270"/>
      <c r="C235" s="271"/>
      <c r="D235" s="244" t="s">
        <v>154</v>
      </c>
      <c r="E235" s="272" t="s">
        <v>1</v>
      </c>
      <c r="F235" s="273" t="s">
        <v>285</v>
      </c>
      <c r="G235" s="271"/>
      <c r="H235" s="272" t="s">
        <v>1</v>
      </c>
      <c r="I235" s="274"/>
      <c r="J235" s="271"/>
      <c r="K235" s="271"/>
      <c r="L235" s="275"/>
      <c r="M235" s="276"/>
      <c r="N235" s="277"/>
      <c r="O235" s="277"/>
      <c r="P235" s="277"/>
      <c r="Q235" s="277"/>
      <c r="R235" s="277"/>
      <c r="S235" s="277"/>
      <c r="T235" s="27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9" t="s">
        <v>154</v>
      </c>
      <c r="AU235" s="279" t="s">
        <v>83</v>
      </c>
      <c r="AV235" s="15" t="s">
        <v>81</v>
      </c>
      <c r="AW235" s="15" t="s">
        <v>30</v>
      </c>
      <c r="AX235" s="15" t="s">
        <v>73</v>
      </c>
      <c r="AY235" s="279" t="s">
        <v>135</v>
      </c>
    </row>
    <row r="236" s="13" customFormat="1">
      <c r="A236" s="13"/>
      <c r="B236" s="248"/>
      <c r="C236" s="249"/>
      <c r="D236" s="244" t="s">
        <v>154</v>
      </c>
      <c r="E236" s="250" t="s">
        <v>1</v>
      </c>
      <c r="F236" s="251" t="s">
        <v>286</v>
      </c>
      <c r="G236" s="249"/>
      <c r="H236" s="252">
        <v>263.27999999999997</v>
      </c>
      <c r="I236" s="253"/>
      <c r="J236" s="249"/>
      <c r="K236" s="249"/>
      <c r="L236" s="254"/>
      <c r="M236" s="255"/>
      <c r="N236" s="256"/>
      <c r="O236" s="256"/>
      <c r="P236" s="256"/>
      <c r="Q236" s="256"/>
      <c r="R236" s="256"/>
      <c r="S236" s="256"/>
      <c r="T236" s="25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8" t="s">
        <v>154</v>
      </c>
      <c r="AU236" s="258" t="s">
        <v>83</v>
      </c>
      <c r="AV236" s="13" t="s">
        <v>83</v>
      </c>
      <c r="AW236" s="13" t="s">
        <v>30</v>
      </c>
      <c r="AX236" s="13" t="s">
        <v>73</v>
      </c>
      <c r="AY236" s="258" t="s">
        <v>135</v>
      </c>
    </row>
    <row r="237" s="14" customFormat="1">
      <c r="A237" s="14"/>
      <c r="B237" s="259"/>
      <c r="C237" s="260"/>
      <c r="D237" s="244" t="s">
        <v>154</v>
      </c>
      <c r="E237" s="261" t="s">
        <v>1</v>
      </c>
      <c r="F237" s="262" t="s">
        <v>155</v>
      </c>
      <c r="G237" s="260"/>
      <c r="H237" s="263">
        <v>1540.04</v>
      </c>
      <c r="I237" s="264"/>
      <c r="J237" s="260"/>
      <c r="K237" s="260"/>
      <c r="L237" s="265"/>
      <c r="M237" s="266"/>
      <c r="N237" s="267"/>
      <c r="O237" s="267"/>
      <c r="P237" s="267"/>
      <c r="Q237" s="267"/>
      <c r="R237" s="267"/>
      <c r="S237" s="267"/>
      <c r="T237" s="26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9" t="s">
        <v>154</v>
      </c>
      <c r="AU237" s="269" t="s">
        <v>83</v>
      </c>
      <c r="AV237" s="14" t="s">
        <v>141</v>
      </c>
      <c r="AW237" s="14" t="s">
        <v>30</v>
      </c>
      <c r="AX237" s="14" t="s">
        <v>81</v>
      </c>
      <c r="AY237" s="269" t="s">
        <v>135</v>
      </c>
    </row>
    <row r="238" s="2" customFormat="1" ht="16.5" customHeight="1">
      <c r="A238" s="38"/>
      <c r="B238" s="39"/>
      <c r="C238" s="280" t="s">
        <v>287</v>
      </c>
      <c r="D238" s="280" t="s">
        <v>288</v>
      </c>
      <c r="E238" s="281" t="s">
        <v>289</v>
      </c>
      <c r="F238" s="282" t="s">
        <v>290</v>
      </c>
      <c r="G238" s="283" t="s">
        <v>291</v>
      </c>
      <c r="H238" s="284">
        <v>45</v>
      </c>
      <c r="I238" s="285"/>
      <c r="J238" s="286">
        <f>ROUND(I238*H238,2)</f>
        <v>0</v>
      </c>
      <c r="K238" s="287"/>
      <c r="L238" s="288"/>
      <c r="M238" s="289" t="s">
        <v>1</v>
      </c>
      <c r="N238" s="290" t="s">
        <v>38</v>
      </c>
      <c r="O238" s="91"/>
      <c r="P238" s="240">
        <f>O238*H238</f>
        <v>0</v>
      </c>
      <c r="Q238" s="240">
        <v>1</v>
      </c>
      <c r="R238" s="240">
        <f>Q238*H238</f>
        <v>45</v>
      </c>
      <c r="S238" s="240">
        <v>0</v>
      </c>
      <c r="T238" s="241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2" t="s">
        <v>176</v>
      </c>
      <c r="AT238" s="242" t="s">
        <v>288</v>
      </c>
      <c r="AU238" s="242" t="s">
        <v>83</v>
      </c>
      <c r="AY238" s="17" t="s">
        <v>135</v>
      </c>
      <c r="BE238" s="243">
        <f>IF(N238="základní",J238,0)</f>
        <v>0</v>
      </c>
      <c r="BF238" s="243">
        <f>IF(N238="snížená",J238,0)</f>
        <v>0</v>
      </c>
      <c r="BG238" s="243">
        <f>IF(N238="zákl. přenesená",J238,0)</f>
        <v>0</v>
      </c>
      <c r="BH238" s="243">
        <f>IF(N238="sníž. přenesená",J238,0)</f>
        <v>0</v>
      </c>
      <c r="BI238" s="243">
        <f>IF(N238="nulová",J238,0)</f>
        <v>0</v>
      </c>
      <c r="BJ238" s="17" t="s">
        <v>81</v>
      </c>
      <c r="BK238" s="243">
        <f>ROUND(I238*H238,2)</f>
        <v>0</v>
      </c>
      <c r="BL238" s="17" t="s">
        <v>141</v>
      </c>
      <c r="BM238" s="242" t="s">
        <v>292</v>
      </c>
    </row>
    <row r="239" s="2" customFormat="1">
      <c r="A239" s="38"/>
      <c r="B239" s="39"/>
      <c r="C239" s="40"/>
      <c r="D239" s="244" t="s">
        <v>143</v>
      </c>
      <c r="E239" s="40"/>
      <c r="F239" s="245" t="s">
        <v>290</v>
      </c>
      <c r="G239" s="40"/>
      <c r="H239" s="40"/>
      <c r="I239" s="197"/>
      <c r="J239" s="40"/>
      <c r="K239" s="40"/>
      <c r="L239" s="44"/>
      <c r="M239" s="246"/>
      <c r="N239" s="247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143</v>
      </c>
      <c r="AU239" s="17" t="s">
        <v>83</v>
      </c>
    </row>
    <row r="240" s="2" customFormat="1" ht="24.15" customHeight="1">
      <c r="A240" s="38"/>
      <c r="B240" s="39"/>
      <c r="C240" s="230" t="s">
        <v>293</v>
      </c>
      <c r="D240" s="230" t="s">
        <v>137</v>
      </c>
      <c r="E240" s="231" t="s">
        <v>294</v>
      </c>
      <c r="F240" s="232" t="s">
        <v>295</v>
      </c>
      <c r="G240" s="233" t="s">
        <v>140</v>
      </c>
      <c r="H240" s="234">
        <v>7</v>
      </c>
      <c r="I240" s="235"/>
      <c r="J240" s="236">
        <f>ROUND(I240*H240,2)</f>
        <v>0</v>
      </c>
      <c r="K240" s="237"/>
      <c r="L240" s="44"/>
      <c r="M240" s="238" t="s">
        <v>1</v>
      </c>
      <c r="N240" s="239" t="s">
        <v>38</v>
      </c>
      <c r="O240" s="91"/>
      <c r="P240" s="240">
        <f>O240*H240</f>
        <v>0</v>
      </c>
      <c r="Q240" s="240">
        <v>0</v>
      </c>
      <c r="R240" s="240">
        <f>Q240*H240</f>
        <v>0</v>
      </c>
      <c r="S240" s="240">
        <v>0</v>
      </c>
      <c r="T240" s="241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2" t="s">
        <v>141</v>
      </c>
      <c r="AT240" s="242" t="s">
        <v>137</v>
      </c>
      <c r="AU240" s="242" t="s">
        <v>83</v>
      </c>
      <c r="AY240" s="17" t="s">
        <v>135</v>
      </c>
      <c r="BE240" s="243">
        <f>IF(N240="základní",J240,0)</f>
        <v>0</v>
      </c>
      <c r="BF240" s="243">
        <f>IF(N240="snížená",J240,0)</f>
        <v>0</v>
      </c>
      <c r="BG240" s="243">
        <f>IF(N240="zákl. přenesená",J240,0)</f>
        <v>0</v>
      </c>
      <c r="BH240" s="243">
        <f>IF(N240="sníž. přenesená",J240,0)</f>
        <v>0</v>
      </c>
      <c r="BI240" s="243">
        <f>IF(N240="nulová",J240,0)</f>
        <v>0</v>
      </c>
      <c r="BJ240" s="17" t="s">
        <v>81</v>
      </c>
      <c r="BK240" s="243">
        <f>ROUND(I240*H240,2)</f>
        <v>0</v>
      </c>
      <c r="BL240" s="17" t="s">
        <v>141</v>
      </c>
      <c r="BM240" s="242" t="s">
        <v>296</v>
      </c>
    </row>
    <row r="241" s="2" customFormat="1">
      <c r="A241" s="38"/>
      <c r="B241" s="39"/>
      <c r="C241" s="40"/>
      <c r="D241" s="244" t="s">
        <v>143</v>
      </c>
      <c r="E241" s="40"/>
      <c r="F241" s="245" t="s">
        <v>297</v>
      </c>
      <c r="G241" s="40"/>
      <c r="H241" s="40"/>
      <c r="I241" s="197"/>
      <c r="J241" s="40"/>
      <c r="K241" s="40"/>
      <c r="L241" s="44"/>
      <c r="M241" s="246"/>
      <c r="N241" s="247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143</v>
      </c>
      <c r="AU241" s="17" t="s">
        <v>83</v>
      </c>
    </row>
    <row r="242" s="2" customFormat="1" ht="33" customHeight="1">
      <c r="A242" s="38"/>
      <c r="B242" s="39"/>
      <c r="C242" s="230" t="s">
        <v>298</v>
      </c>
      <c r="D242" s="230" t="s">
        <v>137</v>
      </c>
      <c r="E242" s="231" t="s">
        <v>299</v>
      </c>
      <c r="F242" s="232" t="s">
        <v>300</v>
      </c>
      <c r="G242" s="233" t="s">
        <v>140</v>
      </c>
      <c r="H242" s="234">
        <v>7</v>
      </c>
      <c r="I242" s="235"/>
      <c r="J242" s="236">
        <f>ROUND(I242*H242,2)</f>
        <v>0</v>
      </c>
      <c r="K242" s="237"/>
      <c r="L242" s="44"/>
      <c r="M242" s="238" t="s">
        <v>1</v>
      </c>
      <c r="N242" s="239" t="s">
        <v>38</v>
      </c>
      <c r="O242" s="91"/>
      <c r="P242" s="240">
        <f>O242*H242</f>
        <v>0</v>
      </c>
      <c r="Q242" s="240">
        <v>0</v>
      </c>
      <c r="R242" s="240">
        <f>Q242*H242</f>
        <v>0</v>
      </c>
      <c r="S242" s="240">
        <v>0</v>
      </c>
      <c r="T242" s="241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2" t="s">
        <v>141</v>
      </c>
      <c r="AT242" s="242" t="s">
        <v>137</v>
      </c>
      <c r="AU242" s="242" t="s">
        <v>83</v>
      </c>
      <c r="AY242" s="17" t="s">
        <v>135</v>
      </c>
      <c r="BE242" s="243">
        <f>IF(N242="základní",J242,0)</f>
        <v>0</v>
      </c>
      <c r="BF242" s="243">
        <f>IF(N242="snížená",J242,0)</f>
        <v>0</v>
      </c>
      <c r="BG242" s="243">
        <f>IF(N242="zákl. přenesená",J242,0)</f>
        <v>0</v>
      </c>
      <c r="BH242" s="243">
        <f>IF(N242="sníž. přenesená",J242,0)</f>
        <v>0</v>
      </c>
      <c r="BI242" s="243">
        <f>IF(N242="nulová",J242,0)</f>
        <v>0</v>
      </c>
      <c r="BJ242" s="17" t="s">
        <v>81</v>
      </c>
      <c r="BK242" s="243">
        <f>ROUND(I242*H242,2)</f>
        <v>0</v>
      </c>
      <c r="BL242" s="17" t="s">
        <v>141</v>
      </c>
      <c r="BM242" s="242" t="s">
        <v>301</v>
      </c>
    </row>
    <row r="243" s="2" customFormat="1">
      <c r="A243" s="38"/>
      <c r="B243" s="39"/>
      <c r="C243" s="40"/>
      <c r="D243" s="244" t="s">
        <v>143</v>
      </c>
      <c r="E243" s="40"/>
      <c r="F243" s="245" t="s">
        <v>302</v>
      </c>
      <c r="G243" s="40"/>
      <c r="H243" s="40"/>
      <c r="I243" s="197"/>
      <c r="J243" s="40"/>
      <c r="K243" s="40"/>
      <c r="L243" s="44"/>
      <c r="M243" s="246"/>
      <c r="N243" s="247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143</v>
      </c>
      <c r="AU243" s="17" t="s">
        <v>83</v>
      </c>
    </row>
    <row r="244" s="2" customFormat="1" ht="24.15" customHeight="1">
      <c r="A244" s="38"/>
      <c r="B244" s="39"/>
      <c r="C244" s="230" t="s">
        <v>303</v>
      </c>
      <c r="D244" s="230" t="s">
        <v>137</v>
      </c>
      <c r="E244" s="231" t="s">
        <v>304</v>
      </c>
      <c r="F244" s="232" t="s">
        <v>305</v>
      </c>
      <c r="G244" s="233" t="s">
        <v>140</v>
      </c>
      <c r="H244" s="234">
        <v>7</v>
      </c>
      <c r="I244" s="235"/>
      <c r="J244" s="236">
        <f>ROUND(I244*H244,2)</f>
        <v>0</v>
      </c>
      <c r="K244" s="237"/>
      <c r="L244" s="44"/>
      <c r="M244" s="238" t="s">
        <v>1</v>
      </c>
      <c r="N244" s="239" t="s">
        <v>38</v>
      </c>
      <c r="O244" s="91"/>
      <c r="P244" s="240">
        <f>O244*H244</f>
        <v>0</v>
      </c>
      <c r="Q244" s="240">
        <v>0</v>
      </c>
      <c r="R244" s="240">
        <f>Q244*H244</f>
        <v>0</v>
      </c>
      <c r="S244" s="240">
        <v>0</v>
      </c>
      <c r="T244" s="241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2" t="s">
        <v>141</v>
      </c>
      <c r="AT244" s="242" t="s">
        <v>137</v>
      </c>
      <c r="AU244" s="242" t="s">
        <v>83</v>
      </c>
      <c r="AY244" s="17" t="s">
        <v>135</v>
      </c>
      <c r="BE244" s="243">
        <f>IF(N244="základní",J244,0)</f>
        <v>0</v>
      </c>
      <c r="BF244" s="243">
        <f>IF(N244="snížená",J244,0)</f>
        <v>0</v>
      </c>
      <c r="BG244" s="243">
        <f>IF(N244="zákl. přenesená",J244,0)</f>
        <v>0</v>
      </c>
      <c r="BH244" s="243">
        <f>IF(N244="sníž. přenesená",J244,0)</f>
        <v>0</v>
      </c>
      <c r="BI244" s="243">
        <f>IF(N244="nulová",J244,0)</f>
        <v>0</v>
      </c>
      <c r="BJ244" s="17" t="s">
        <v>81</v>
      </c>
      <c r="BK244" s="243">
        <f>ROUND(I244*H244,2)</f>
        <v>0</v>
      </c>
      <c r="BL244" s="17" t="s">
        <v>141</v>
      </c>
      <c r="BM244" s="242" t="s">
        <v>306</v>
      </c>
    </row>
    <row r="245" s="2" customFormat="1">
      <c r="A245" s="38"/>
      <c r="B245" s="39"/>
      <c r="C245" s="40"/>
      <c r="D245" s="244" t="s">
        <v>143</v>
      </c>
      <c r="E245" s="40"/>
      <c r="F245" s="245" t="s">
        <v>307</v>
      </c>
      <c r="G245" s="40"/>
      <c r="H245" s="40"/>
      <c r="I245" s="197"/>
      <c r="J245" s="40"/>
      <c r="K245" s="40"/>
      <c r="L245" s="44"/>
      <c r="M245" s="246"/>
      <c r="N245" s="247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143</v>
      </c>
      <c r="AU245" s="17" t="s">
        <v>83</v>
      </c>
    </row>
    <row r="246" s="2" customFormat="1" ht="24.15" customHeight="1">
      <c r="A246" s="38"/>
      <c r="B246" s="39"/>
      <c r="C246" s="230" t="s">
        <v>308</v>
      </c>
      <c r="D246" s="230" t="s">
        <v>137</v>
      </c>
      <c r="E246" s="231" t="s">
        <v>309</v>
      </c>
      <c r="F246" s="232" t="s">
        <v>310</v>
      </c>
      <c r="G246" s="233" t="s">
        <v>140</v>
      </c>
      <c r="H246" s="234">
        <v>28</v>
      </c>
      <c r="I246" s="235"/>
      <c r="J246" s="236">
        <f>ROUND(I246*H246,2)</f>
        <v>0</v>
      </c>
      <c r="K246" s="237"/>
      <c r="L246" s="44"/>
      <c r="M246" s="238" t="s">
        <v>1</v>
      </c>
      <c r="N246" s="239" t="s">
        <v>38</v>
      </c>
      <c r="O246" s="91"/>
      <c r="P246" s="240">
        <f>O246*H246</f>
        <v>0</v>
      </c>
      <c r="Q246" s="240">
        <v>0</v>
      </c>
      <c r="R246" s="240">
        <f>Q246*H246</f>
        <v>0</v>
      </c>
      <c r="S246" s="240">
        <v>0</v>
      </c>
      <c r="T246" s="241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2" t="s">
        <v>141</v>
      </c>
      <c r="AT246" s="242" t="s">
        <v>137</v>
      </c>
      <c r="AU246" s="242" t="s">
        <v>83</v>
      </c>
      <c r="AY246" s="17" t="s">
        <v>135</v>
      </c>
      <c r="BE246" s="243">
        <f>IF(N246="základní",J246,0)</f>
        <v>0</v>
      </c>
      <c r="BF246" s="243">
        <f>IF(N246="snížená",J246,0)</f>
        <v>0</v>
      </c>
      <c r="BG246" s="243">
        <f>IF(N246="zákl. přenesená",J246,0)</f>
        <v>0</v>
      </c>
      <c r="BH246" s="243">
        <f>IF(N246="sníž. přenesená",J246,0)</f>
        <v>0</v>
      </c>
      <c r="BI246" s="243">
        <f>IF(N246="nulová",J246,0)</f>
        <v>0</v>
      </c>
      <c r="BJ246" s="17" t="s">
        <v>81</v>
      </c>
      <c r="BK246" s="243">
        <f>ROUND(I246*H246,2)</f>
        <v>0</v>
      </c>
      <c r="BL246" s="17" t="s">
        <v>141</v>
      </c>
      <c r="BM246" s="242" t="s">
        <v>311</v>
      </c>
    </row>
    <row r="247" s="2" customFormat="1">
      <c r="A247" s="38"/>
      <c r="B247" s="39"/>
      <c r="C247" s="40"/>
      <c r="D247" s="244" t="s">
        <v>143</v>
      </c>
      <c r="E247" s="40"/>
      <c r="F247" s="245" t="s">
        <v>312</v>
      </c>
      <c r="G247" s="40"/>
      <c r="H247" s="40"/>
      <c r="I247" s="197"/>
      <c r="J247" s="40"/>
      <c r="K247" s="40"/>
      <c r="L247" s="44"/>
      <c r="M247" s="246"/>
      <c r="N247" s="247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143</v>
      </c>
      <c r="AU247" s="17" t="s">
        <v>83</v>
      </c>
    </row>
    <row r="248" s="13" customFormat="1">
      <c r="A248" s="13"/>
      <c r="B248" s="248"/>
      <c r="C248" s="249"/>
      <c r="D248" s="244" t="s">
        <v>154</v>
      </c>
      <c r="E248" s="249"/>
      <c r="F248" s="251" t="s">
        <v>313</v>
      </c>
      <c r="G248" s="249"/>
      <c r="H248" s="252">
        <v>28</v>
      </c>
      <c r="I248" s="253"/>
      <c r="J248" s="249"/>
      <c r="K248" s="249"/>
      <c r="L248" s="254"/>
      <c r="M248" s="255"/>
      <c r="N248" s="256"/>
      <c r="O248" s="256"/>
      <c r="P248" s="256"/>
      <c r="Q248" s="256"/>
      <c r="R248" s="256"/>
      <c r="S248" s="256"/>
      <c r="T248" s="25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8" t="s">
        <v>154</v>
      </c>
      <c r="AU248" s="258" t="s">
        <v>83</v>
      </c>
      <c r="AV248" s="13" t="s">
        <v>83</v>
      </c>
      <c r="AW248" s="13" t="s">
        <v>4</v>
      </c>
      <c r="AX248" s="13" t="s">
        <v>81</v>
      </c>
      <c r="AY248" s="258" t="s">
        <v>135</v>
      </c>
    </row>
    <row r="249" s="2" customFormat="1" ht="16.5" customHeight="1">
      <c r="A249" s="38"/>
      <c r="B249" s="39"/>
      <c r="C249" s="280" t="s">
        <v>314</v>
      </c>
      <c r="D249" s="280" t="s">
        <v>288</v>
      </c>
      <c r="E249" s="281" t="s">
        <v>315</v>
      </c>
      <c r="F249" s="282" t="s">
        <v>316</v>
      </c>
      <c r="G249" s="283" t="s">
        <v>140</v>
      </c>
      <c r="H249" s="284">
        <v>1</v>
      </c>
      <c r="I249" s="285"/>
      <c r="J249" s="286">
        <f>ROUND(I249*H249,2)</f>
        <v>0</v>
      </c>
      <c r="K249" s="287"/>
      <c r="L249" s="288"/>
      <c r="M249" s="289" t="s">
        <v>1</v>
      </c>
      <c r="N249" s="290" t="s">
        <v>38</v>
      </c>
      <c r="O249" s="91"/>
      <c r="P249" s="240">
        <f>O249*H249</f>
        <v>0</v>
      </c>
      <c r="Q249" s="240">
        <v>0</v>
      </c>
      <c r="R249" s="240">
        <f>Q249*H249</f>
        <v>0</v>
      </c>
      <c r="S249" s="240">
        <v>0</v>
      </c>
      <c r="T249" s="241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2" t="s">
        <v>176</v>
      </c>
      <c r="AT249" s="242" t="s">
        <v>288</v>
      </c>
      <c r="AU249" s="242" t="s">
        <v>83</v>
      </c>
      <c r="AY249" s="17" t="s">
        <v>135</v>
      </c>
      <c r="BE249" s="243">
        <f>IF(N249="základní",J249,0)</f>
        <v>0</v>
      </c>
      <c r="BF249" s="243">
        <f>IF(N249="snížená",J249,0)</f>
        <v>0</v>
      </c>
      <c r="BG249" s="243">
        <f>IF(N249="zákl. přenesená",J249,0)</f>
        <v>0</v>
      </c>
      <c r="BH249" s="243">
        <f>IF(N249="sníž. přenesená",J249,0)</f>
        <v>0</v>
      </c>
      <c r="BI249" s="243">
        <f>IF(N249="nulová",J249,0)</f>
        <v>0</v>
      </c>
      <c r="BJ249" s="17" t="s">
        <v>81</v>
      </c>
      <c r="BK249" s="243">
        <f>ROUND(I249*H249,2)</f>
        <v>0</v>
      </c>
      <c r="BL249" s="17" t="s">
        <v>141</v>
      </c>
      <c r="BM249" s="242" t="s">
        <v>317</v>
      </c>
    </row>
    <row r="250" s="2" customFormat="1">
      <c r="A250" s="38"/>
      <c r="B250" s="39"/>
      <c r="C250" s="40"/>
      <c r="D250" s="244" t="s">
        <v>143</v>
      </c>
      <c r="E250" s="40"/>
      <c r="F250" s="245" t="s">
        <v>316</v>
      </c>
      <c r="G250" s="40"/>
      <c r="H250" s="40"/>
      <c r="I250" s="197"/>
      <c r="J250" s="40"/>
      <c r="K250" s="40"/>
      <c r="L250" s="44"/>
      <c r="M250" s="246"/>
      <c r="N250" s="247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143</v>
      </c>
      <c r="AU250" s="17" t="s">
        <v>83</v>
      </c>
    </row>
    <row r="251" s="2" customFormat="1" ht="16.5" customHeight="1">
      <c r="A251" s="38"/>
      <c r="B251" s="39"/>
      <c r="C251" s="280" t="s">
        <v>318</v>
      </c>
      <c r="D251" s="280" t="s">
        <v>288</v>
      </c>
      <c r="E251" s="281" t="s">
        <v>319</v>
      </c>
      <c r="F251" s="282" t="s">
        <v>320</v>
      </c>
      <c r="G251" s="283" t="s">
        <v>140</v>
      </c>
      <c r="H251" s="284">
        <v>1</v>
      </c>
      <c r="I251" s="285"/>
      <c r="J251" s="286">
        <f>ROUND(I251*H251,2)</f>
        <v>0</v>
      </c>
      <c r="K251" s="287"/>
      <c r="L251" s="288"/>
      <c r="M251" s="289" t="s">
        <v>1</v>
      </c>
      <c r="N251" s="290" t="s">
        <v>38</v>
      </c>
      <c r="O251" s="91"/>
      <c r="P251" s="240">
        <f>O251*H251</f>
        <v>0</v>
      </c>
      <c r="Q251" s="240">
        <v>0</v>
      </c>
      <c r="R251" s="240">
        <f>Q251*H251</f>
        <v>0</v>
      </c>
      <c r="S251" s="240">
        <v>0</v>
      </c>
      <c r="T251" s="241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2" t="s">
        <v>176</v>
      </c>
      <c r="AT251" s="242" t="s">
        <v>288</v>
      </c>
      <c r="AU251" s="242" t="s">
        <v>83</v>
      </c>
      <c r="AY251" s="17" t="s">
        <v>135</v>
      </c>
      <c r="BE251" s="243">
        <f>IF(N251="základní",J251,0)</f>
        <v>0</v>
      </c>
      <c r="BF251" s="243">
        <f>IF(N251="snížená",J251,0)</f>
        <v>0</v>
      </c>
      <c r="BG251" s="243">
        <f>IF(N251="zákl. přenesená",J251,0)</f>
        <v>0</v>
      </c>
      <c r="BH251" s="243">
        <f>IF(N251="sníž. přenesená",J251,0)</f>
        <v>0</v>
      </c>
      <c r="BI251" s="243">
        <f>IF(N251="nulová",J251,0)</f>
        <v>0</v>
      </c>
      <c r="BJ251" s="17" t="s">
        <v>81</v>
      </c>
      <c r="BK251" s="243">
        <f>ROUND(I251*H251,2)</f>
        <v>0</v>
      </c>
      <c r="BL251" s="17" t="s">
        <v>141</v>
      </c>
      <c r="BM251" s="242" t="s">
        <v>321</v>
      </c>
    </row>
    <row r="252" s="2" customFormat="1">
      <c r="A252" s="38"/>
      <c r="B252" s="39"/>
      <c r="C252" s="40"/>
      <c r="D252" s="244" t="s">
        <v>143</v>
      </c>
      <c r="E252" s="40"/>
      <c r="F252" s="245" t="s">
        <v>320</v>
      </c>
      <c r="G252" s="40"/>
      <c r="H252" s="40"/>
      <c r="I252" s="197"/>
      <c r="J252" s="40"/>
      <c r="K252" s="40"/>
      <c r="L252" s="44"/>
      <c r="M252" s="246"/>
      <c r="N252" s="247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143</v>
      </c>
      <c r="AU252" s="17" t="s">
        <v>83</v>
      </c>
    </row>
    <row r="253" s="2" customFormat="1" ht="16.5" customHeight="1">
      <c r="A253" s="38"/>
      <c r="B253" s="39"/>
      <c r="C253" s="280" t="s">
        <v>322</v>
      </c>
      <c r="D253" s="280" t="s">
        <v>288</v>
      </c>
      <c r="E253" s="281" t="s">
        <v>323</v>
      </c>
      <c r="F253" s="282" t="s">
        <v>324</v>
      </c>
      <c r="G253" s="283" t="s">
        <v>140</v>
      </c>
      <c r="H253" s="284">
        <v>2</v>
      </c>
      <c r="I253" s="285"/>
      <c r="J253" s="286">
        <f>ROUND(I253*H253,2)</f>
        <v>0</v>
      </c>
      <c r="K253" s="287"/>
      <c r="L253" s="288"/>
      <c r="M253" s="289" t="s">
        <v>1</v>
      </c>
      <c r="N253" s="290" t="s">
        <v>38</v>
      </c>
      <c r="O253" s="91"/>
      <c r="P253" s="240">
        <f>O253*H253</f>
        <v>0</v>
      </c>
      <c r="Q253" s="240">
        <v>0</v>
      </c>
      <c r="R253" s="240">
        <f>Q253*H253</f>
        <v>0</v>
      </c>
      <c r="S253" s="240">
        <v>0</v>
      </c>
      <c r="T253" s="241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2" t="s">
        <v>176</v>
      </c>
      <c r="AT253" s="242" t="s">
        <v>288</v>
      </c>
      <c r="AU253" s="242" t="s">
        <v>83</v>
      </c>
      <c r="AY253" s="17" t="s">
        <v>135</v>
      </c>
      <c r="BE253" s="243">
        <f>IF(N253="základní",J253,0)</f>
        <v>0</v>
      </c>
      <c r="BF253" s="243">
        <f>IF(N253="snížená",J253,0)</f>
        <v>0</v>
      </c>
      <c r="BG253" s="243">
        <f>IF(N253="zákl. přenesená",J253,0)</f>
        <v>0</v>
      </c>
      <c r="BH253" s="243">
        <f>IF(N253="sníž. přenesená",J253,0)</f>
        <v>0</v>
      </c>
      <c r="BI253" s="243">
        <f>IF(N253="nulová",J253,0)</f>
        <v>0</v>
      </c>
      <c r="BJ253" s="17" t="s">
        <v>81</v>
      </c>
      <c r="BK253" s="243">
        <f>ROUND(I253*H253,2)</f>
        <v>0</v>
      </c>
      <c r="BL253" s="17" t="s">
        <v>141</v>
      </c>
      <c r="BM253" s="242" t="s">
        <v>325</v>
      </c>
    </row>
    <row r="254" s="2" customFormat="1">
      <c r="A254" s="38"/>
      <c r="B254" s="39"/>
      <c r="C254" s="40"/>
      <c r="D254" s="244" t="s">
        <v>143</v>
      </c>
      <c r="E254" s="40"/>
      <c r="F254" s="245" t="s">
        <v>324</v>
      </c>
      <c r="G254" s="40"/>
      <c r="H254" s="40"/>
      <c r="I254" s="197"/>
      <c r="J254" s="40"/>
      <c r="K254" s="40"/>
      <c r="L254" s="44"/>
      <c r="M254" s="246"/>
      <c r="N254" s="247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143</v>
      </c>
      <c r="AU254" s="17" t="s">
        <v>83</v>
      </c>
    </row>
    <row r="255" s="2" customFormat="1" ht="16.5" customHeight="1">
      <c r="A255" s="38"/>
      <c r="B255" s="39"/>
      <c r="C255" s="280" t="s">
        <v>326</v>
      </c>
      <c r="D255" s="280" t="s">
        <v>288</v>
      </c>
      <c r="E255" s="281" t="s">
        <v>327</v>
      </c>
      <c r="F255" s="282" t="s">
        <v>328</v>
      </c>
      <c r="G255" s="283" t="s">
        <v>140</v>
      </c>
      <c r="H255" s="284">
        <v>2</v>
      </c>
      <c r="I255" s="285"/>
      <c r="J255" s="286">
        <f>ROUND(I255*H255,2)</f>
        <v>0</v>
      </c>
      <c r="K255" s="287"/>
      <c r="L255" s="288"/>
      <c r="M255" s="289" t="s">
        <v>1</v>
      </c>
      <c r="N255" s="290" t="s">
        <v>38</v>
      </c>
      <c r="O255" s="91"/>
      <c r="P255" s="240">
        <f>O255*H255</f>
        <v>0</v>
      </c>
      <c r="Q255" s="240">
        <v>0</v>
      </c>
      <c r="R255" s="240">
        <f>Q255*H255</f>
        <v>0</v>
      </c>
      <c r="S255" s="240">
        <v>0</v>
      </c>
      <c r="T255" s="241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2" t="s">
        <v>176</v>
      </c>
      <c r="AT255" s="242" t="s">
        <v>288</v>
      </c>
      <c r="AU255" s="242" t="s">
        <v>83</v>
      </c>
      <c r="AY255" s="17" t="s">
        <v>135</v>
      </c>
      <c r="BE255" s="243">
        <f>IF(N255="základní",J255,0)</f>
        <v>0</v>
      </c>
      <c r="BF255" s="243">
        <f>IF(N255="snížená",J255,0)</f>
        <v>0</v>
      </c>
      <c r="BG255" s="243">
        <f>IF(N255="zákl. přenesená",J255,0)</f>
        <v>0</v>
      </c>
      <c r="BH255" s="243">
        <f>IF(N255="sníž. přenesená",J255,0)</f>
        <v>0</v>
      </c>
      <c r="BI255" s="243">
        <f>IF(N255="nulová",J255,0)</f>
        <v>0</v>
      </c>
      <c r="BJ255" s="17" t="s">
        <v>81</v>
      </c>
      <c r="BK255" s="243">
        <f>ROUND(I255*H255,2)</f>
        <v>0</v>
      </c>
      <c r="BL255" s="17" t="s">
        <v>141</v>
      </c>
      <c r="BM255" s="242" t="s">
        <v>329</v>
      </c>
    </row>
    <row r="256" s="2" customFormat="1">
      <c r="A256" s="38"/>
      <c r="B256" s="39"/>
      <c r="C256" s="40"/>
      <c r="D256" s="244" t="s">
        <v>143</v>
      </c>
      <c r="E256" s="40"/>
      <c r="F256" s="245" t="s">
        <v>328</v>
      </c>
      <c r="G256" s="40"/>
      <c r="H256" s="40"/>
      <c r="I256" s="197"/>
      <c r="J256" s="40"/>
      <c r="K256" s="40"/>
      <c r="L256" s="44"/>
      <c r="M256" s="246"/>
      <c r="N256" s="247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143</v>
      </c>
      <c r="AU256" s="17" t="s">
        <v>83</v>
      </c>
    </row>
    <row r="257" s="2" customFormat="1" ht="16.5" customHeight="1">
      <c r="A257" s="38"/>
      <c r="B257" s="39"/>
      <c r="C257" s="280" t="s">
        <v>330</v>
      </c>
      <c r="D257" s="280" t="s">
        <v>288</v>
      </c>
      <c r="E257" s="281" t="s">
        <v>331</v>
      </c>
      <c r="F257" s="282" t="s">
        <v>332</v>
      </c>
      <c r="G257" s="283" t="s">
        <v>140</v>
      </c>
      <c r="H257" s="284">
        <v>1</v>
      </c>
      <c r="I257" s="285"/>
      <c r="J257" s="286">
        <f>ROUND(I257*H257,2)</f>
        <v>0</v>
      </c>
      <c r="K257" s="287"/>
      <c r="L257" s="288"/>
      <c r="M257" s="289" t="s">
        <v>1</v>
      </c>
      <c r="N257" s="290" t="s">
        <v>38</v>
      </c>
      <c r="O257" s="91"/>
      <c r="P257" s="240">
        <f>O257*H257</f>
        <v>0</v>
      </c>
      <c r="Q257" s="240">
        <v>0</v>
      </c>
      <c r="R257" s="240">
        <f>Q257*H257</f>
        <v>0</v>
      </c>
      <c r="S257" s="240">
        <v>0</v>
      </c>
      <c r="T257" s="241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2" t="s">
        <v>176</v>
      </c>
      <c r="AT257" s="242" t="s">
        <v>288</v>
      </c>
      <c r="AU257" s="242" t="s">
        <v>83</v>
      </c>
      <c r="AY257" s="17" t="s">
        <v>135</v>
      </c>
      <c r="BE257" s="243">
        <f>IF(N257="základní",J257,0)</f>
        <v>0</v>
      </c>
      <c r="BF257" s="243">
        <f>IF(N257="snížená",J257,0)</f>
        <v>0</v>
      </c>
      <c r="BG257" s="243">
        <f>IF(N257="zákl. přenesená",J257,0)</f>
        <v>0</v>
      </c>
      <c r="BH257" s="243">
        <f>IF(N257="sníž. přenesená",J257,0)</f>
        <v>0</v>
      </c>
      <c r="BI257" s="243">
        <f>IF(N257="nulová",J257,0)</f>
        <v>0</v>
      </c>
      <c r="BJ257" s="17" t="s">
        <v>81</v>
      </c>
      <c r="BK257" s="243">
        <f>ROUND(I257*H257,2)</f>
        <v>0</v>
      </c>
      <c r="BL257" s="17" t="s">
        <v>141</v>
      </c>
      <c r="BM257" s="242" t="s">
        <v>333</v>
      </c>
    </row>
    <row r="258" s="2" customFormat="1">
      <c r="A258" s="38"/>
      <c r="B258" s="39"/>
      <c r="C258" s="40"/>
      <c r="D258" s="244" t="s">
        <v>143</v>
      </c>
      <c r="E258" s="40"/>
      <c r="F258" s="245" t="s">
        <v>332</v>
      </c>
      <c r="G258" s="40"/>
      <c r="H258" s="40"/>
      <c r="I258" s="197"/>
      <c r="J258" s="40"/>
      <c r="K258" s="40"/>
      <c r="L258" s="44"/>
      <c r="M258" s="246"/>
      <c r="N258" s="247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143</v>
      </c>
      <c r="AU258" s="17" t="s">
        <v>83</v>
      </c>
    </row>
    <row r="259" s="2" customFormat="1" ht="24.15" customHeight="1">
      <c r="A259" s="38"/>
      <c r="B259" s="39"/>
      <c r="C259" s="230" t="s">
        <v>334</v>
      </c>
      <c r="D259" s="230" t="s">
        <v>137</v>
      </c>
      <c r="E259" s="231" t="s">
        <v>335</v>
      </c>
      <c r="F259" s="232" t="s">
        <v>336</v>
      </c>
      <c r="G259" s="233" t="s">
        <v>140</v>
      </c>
      <c r="H259" s="234">
        <v>5</v>
      </c>
      <c r="I259" s="235"/>
      <c r="J259" s="236">
        <f>ROUND(I259*H259,2)</f>
        <v>0</v>
      </c>
      <c r="K259" s="237"/>
      <c r="L259" s="44"/>
      <c r="M259" s="238" t="s">
        <v>1</v>
      </c>
      <c r="N259" s="239" t="s">
        <v>38</v>
      </c>
      <c r="O259" s="91"/>
      <c r="P259" s="240">
        <f>O259*H259</f>
        <v>0</v>
      </c>
      <c r="Q259" s="240">
        <v>0.021350000000000001</v>
      </c>
      <c r="R259" s="240">
        <f>Q259*H259</f>
        <v>0.10675000000000001</v>
      </c>
      <c r="S259" s="240">
        <v>0</v>
      </c>
      <c r="T259" s="241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2" t="s">
        <v>141</v>
      </c>
      <c r="AT259" s="242" t="s">
        <v>137</v>
      </c>
      <c r="AU259" s="242" t="s">
        <v>83</v>
      </c>
      <c r="AY259" s="17" t="s">
        <v>135</v>
      </c>
      <c r="BE259" s="243">
        <f>IF(N259="základní",J259,0)</f>
        <v>0</v>
      </c>
      <c r="BF259" s="243">
        <f>IF(N259="snížená",J259,0)</f>
        <v>0</v>
      </c>
      <c r="BG259" s="243">
        <f>IF(N259="zákl. přenesená",J259,0)</f>
        <v>0</v>
      </c>
      <c r="BH259" s="243">
        <f>IF(N259="sníž. přenesená",J259,0)</f>
        <v>0</v>
      </c>
      <c r="BI259" s="243">
        <f>IF(N259="nulová",J259,0)</f>
        <v>0</v>
      </c>
      <c r="BJ259" s="17" t="s">
        <v>81</v>
      </c>
      <c r="BK259" s="243">
        <f>ROUND(I259*H259,2)</f>
        <v>0</v>
      </c>
      <c r="BL259" s="17" t="s">
        <v>141</v>
      </c>
      <c r="BM259" s="242" t="s">
        <v>337</v>
      </c>
    </row>
    <row r="260" s="2" customFormat="1">
      <c r="A260" s="38"/>
      <c r="B260" s="39"/>
      <c r="C260" s="40"/>
      <c r="D260" s="244" t="s">
        <v>143</v>
      </c>
      <c r="E260" s="40"/>
      <c r="F260" s="245" t="s">
        <v>338</v>
      </c>
      <c r="G260" s="40"/>
      <c r="H260" s="40"/>
      <c r="I260" s="197"/>
      <c r="J260" s="40"/>
      <c r="K260" s="40"/>
      <c r="L260" s="44"/>
      <c r="M260" s="246"/>
      <c r="N260" s="247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143</v>
      </c>
      <c r="AU260" s="17" t="s">
        <v>83</v>
      </c>
    </row>
    <row r="261" s="2" customFormat="1" ht="24.15" customHeight="1">
      <c r="A261" s="38"/>
      <c r="B261" s="39"/>
      <c r="C261" s="230" t="s">
        <v>339</v>
      </c>
      <c r="D261" s="230" t="s">
        <v>137</v>
      </c>
      <c r="E261" s="231" t="s">
        <v>340</v>
      </c>
      <c r="F261" s="232" t="s">
        <v>341</v>
      </c>
      <c r="G261" s="233" t="s">
        <v>140</v>
      </c>
      <c r="H261" s="234">
        <v>5</v>
      </c>
      <c r="I261" s="235"/>
      <c r="J261" s="236">
        <f>ROUND(I261*H261,2)</f>
        <v>0</v>
      </c>
      <c r="K261" s="237"/>
      <c r="L261" s="44"/>
      <c r="M261" s="238" t="s">
        <v>1</v>
      </c>
      <c r="N261" s="239" t="s">
        <v>38</v>
      </c>
      <c r="O261" s="91"/>
      <c r="P261" s="240">
        <f>O261*H261</f>
        <v>0</v>
      </c>
      <c r="Q261" s="240">
        <v>0.02989</v>
      </c>
      <c r="R261" s="240">
        <f>Q261*H261</f>
        <v>0.14945</v>
      </c>
      <c r="S261" s="240">
        <v>0</v>
      </c>
      <c r="T261" s="241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2" t="s">
        <v>141</v>
      </c>
      <c r="AT261" s="242" t="s">
        <v>137</v>
      </c>
      <c r="AU261" s="242" t="s">
        <v>83</v>
      </c>
      <c r="AY261" s="17" t="s">
        <v>135</v>
      </c>
      <c r="BE261" s="243">
        <f>IF(N261="základní",J261,0)</f>
        <v>0</v>
      </c>
      <c r="BF261" s="243">
        <f>IF(N261="snížená",J261,0)</f>
        <v>0</v>
      </c>
      <c r="BG261" s="243">
        <f>IF(N261="zákl. přenesená",J261,0)</f>
        <v>0</v>
      </c>
      <c r="BH261" s="243">
        <f>IF(N261="sníž. přenesená",J261,0)</f>
        <v>0</v>
      </c>
      <c r="BI261" s="243">
        <f>IF(N261="nulová",J261,0)</f>
        <v>0</v>
      </c>
      <c r="BJ261" s="17" t="s">
        <v>81</v>
      </c>
      <c r="BK261" s="243">
        <f>ROUND(I261*H261,2)</f>
        <v>0</v>
      </c>
      <c r="BL261" s="17" t="s">
        <v>141</v>
      </c>
      <c r="BM261" s="242" t="s">
        <v>342</v>
      </c>
    </row>
    <row r="262" s="2" customFormat="1">
      <c r="A262" s="38"/>
      <c r="B262" s="39"/>
      <c r="C262" s="40"/>
      <c r="D262" s="244" t="s">
        <v>143</v>
      </c>
      <c r="E262" s="40"/>
      <c r="F262" s="245" t="s">
        <v>343</v>
      </c>
      <c r="G262" s="40"/>
      <c r="H262" s="40"/>
      <c r="I262" s="197"/>
      <c r="J262" s="40"/>
      <c r="K262" s="40"/>
      <c r="L262" s="44"/>
      <c r="M262" s="246"/>
      <c r="N262" s="247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143</v>
      </c>
      <c r="AU262" s="17" t="s">
        <v>83</v>
      </c>
    </row>
    <row r="263" s="12" customFormat="1" ht="22.8" customHeight="1">
      <c r="A263" s="12"/>
      <c r="B263" s="214"/>
      <c r="C263" s="215"/>
      <c r="D263" s="216" t="s">
        <v>72</v>
      </c>
      <c r="E263" s="228" t="s">
        <v>83</v>
      </c>
      <c r="F263" s="228" t="s">
        <v>344</v>
      </c>
      <c r="G263" s="215"/>
      <c r="H263" s="215"/>
      <c r="I263" s="218"/>
      <c r="J263" s="229">
        <f>BK263</f>
        <v>0</v>
      </c>
      <c r="K263" s="215"/>
      <c r="L263" s="220"/>
      <c r="M263" s="221"/>
      <c r="N263" s="222"/>
      <c r="O263" s="222"/>
      <c r="P263" s="223">
        <f>SUM(P264:P325)</f>
        <v>0</v>
      </c>
      <c r="Q263" s="222"/>
      <c r="R263" s="223">
        <f>SUM(R264:R325)</f>
        <v>71.653842179999998</v>
      </c>
      <c r="S263" s="222"/>
      <c r="T263" s="224">
        <f>SUM(T264:T325)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25" t="s">
        <v>81</v>
      </c>
      <c r="AT263" s="226" t="s">
        <v>72</v>
      </c>
      <c r="AU263" s="226" t="s">
        <v>81</v>
      </c>
      <c r="AY263" s="225" t="s">
        <v>135</v>
      </c>
      <c r="BK263" s="227">
        <f>SUM(BK264:BK325)</f>
        <v>0</v>
      </c>
    </row>
    <row r="264" s="2" customFormat="1" ht="16.5" customHeight="1">
      <c r="A264" s="38"/>
      <c r="B264" s="39"/>
      <c r="C264" s="230" t="s">
        <v>345</v>
      </c>
      <c r="D264" s="230" t="s">
        <v>137</v>
      </c>
      <c r="E264" s="231" t="s">
        <v>346</v>
      </c>
      <c r="F264" s="232" t="s">
        <v>347</v>
      </c>
      <c r="G264" s="233" t="s">
        <v>200</v>
      </c>
      <c r="H264" s="234">
        <v>1.8069999999999999</v>
      </c>
      <c r="I264" s="235"/>
      <c r="J264" s="236">
        <f>ROUND(I264*H264,2)</f>
        <v>0</v>
      </c>
      <c r="K264" s="237"/>
      <c r="L264" s="44"/>
      <c r="M264" s="238" t="s">
        <v>1</v>
      </c>
      <c r="N264" s="239" t="s">
        <v>38</v>
      </c>
      <c r="O264" s="91"/>
      <c r="P264" s="240">
        <f>O264*H264</f>
        <v>0</v>
      </c>
      <c r="Q264" s="240">
        <v>2.2563399999999998</v>
      </c>
      <c r="R264" s="240">
        <f>Q264*H264</f>
        <v>4.0772063799999998</v>
      </c>
      <c r="S264" s="240">
        <v>0</v>
      </c>
      <c r="T264" s="241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2" t="s">
        <v>141</v>
      </c>
      <c r="AT264" s="242" t="s">
        <v>137</v>
      </c>
      <c r="AU264" s="242" t="s">
        <v>83</v>
      </c>
      <c r="AY264" s="17" t="s">
        <v>135</v>
      </c>
      <c r="BE264" s="243">
        <f>IF(N264="základní",J264,0)</f>
        <v>0</v>
      </c>
      <c r="BF264" s="243">
        <f>IF(N264="snížená",J264,0)</f>
        <v>0</v>
      </c>
      <c r="BG264" s="243">
        <f>IF(N264="zákl. přenesená",J264,0)</f>
        <v>0</v>
      </c>
      <c r="BH264" s="243">
        <f>IF(N264="sníž. přenesená",J264,0)</f>
        <v>0</v>
      </c>
      <c r="BI264" s="243">
        <f>IF(N264="nulová",J264,0)</f>
        <v>0</v>
      </c>
      <c r="BJ264" s="17" t="s">
        <v>81</v>
      </c>
      <c r="BK264" s="243">
        <f>ROUND(I264*H264,2)</f>
        <v>0</v>
      </c>
      <c r="BL264" s="17" t="s">
        <v>141</v>
      </c>
      <c r="BM264" s="242" t="s">
        <v>348</v>
      </c>
    </row>
    <row r="265" s="2" customFormat="1">
      <c r="A265" s="38"/>
      <c r="B265" s="39"/>
      <c r="C265" s="40"/>
      <c r="D265" s="244" t="s">
        <v>143</v>
      </c>
      <c r="E265" s="40"/>
      <c r="F265" s="245" t="s">
        <v>349</v>
      </c>
      <c r="G265" s="40"/>
      <c r="H265" s="40"/>
      <c r="I265" s="197"/>
      <c r="J265" s="40"/>
      <c r="K265" s="40"/>
      <c r="L265" s="44"/>
      <c r="M265" s="246"/>
      <c r="N265" s="247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143</v>
      </c>
      <c r="AU265" s="17" t="s">
        <v>83</v>
      </c>
    </row>
    <row r="266" s="15" customFormat="1">
      <c r="A266" s="15"/>
      <c r="B266" s="270"/>
      <c r="C266" s="271"/>
      <c r="D266" s="244" t="s">
        <v>154</v>
      </c>
      <c r="E266" s="272" t="s">
        <v>1</v>
      </c>
      <c r="F266" s="273" t="s">
        <v>350</v>
      </c>
      <c r="G266" s="271"/>
      <c r="H266" s="272" t="s">
        <v>1</v>
      </c>
      <c r="I266" s="274"/>
      <c r="J266" s="271"/>
      <c r="K266" s="271"/>
      <c r="L266" s="275"/>
      <c r="M266" s="276"/>
      <c r="N266" s="277"/>
      <c r="O266" s="277"/>
      <c r="P266" s="277"/>
      <c r="Q266" s="277"/>
      <c r="R266" s="277"/>
      <c r="S266" s="277"/>
      <c r="T266" s="278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9" t="s">
        <v>154</v>
      </c>
      <c r="AU266" s="279" t="s">
        <v>83</v>
      </c>
      <c r="AV266" s="15" t="s">
        <v>81</v>
      </c>
      <c r="AW266" s="15" t="s">
        <v>30</v>
      </c>
      <c r="AX266" s="15" t="s">
        <v>73</v>
      </c>
      <c r="AY266" s="279" t="s">
        <v>135</v>
      </c>
    </row>
    <row r="267" s="13" customFormat="1">
      <c r="A267" s="13"/>
      <c r="B267" s="248"/>
      <c r="C267" s="249"/>
      <c r="D267" s="244" t="s">
        <v>154</v>
      </c>
      <c r="E267" s="250" t="s">
        <v>1</v>
      </c>
      <c r="F267" s="251" t="s">
        <v>351</v>
      </c>
      <c r="G267" s="249"/>
      <c r="H267" s="252">
        <v>1.7549999999999999</v>
      </c>
      <c r="I267" s="253"/>
      <c r="J267" s="249"/>
      <c r="K267" s="249"/>
      <c r="L267" s="254"/>
      <c r="M267" s="255"/>
      <c r="N267" s="256"/>
      <c r="O267" s="256"/>
      <c r="P267" s="256"/>
      <c r="Q267" s="256"/>
      <c r="R267" s="256"/>
      <c r="S267" s="256"/>
      <c r="T267" s="25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8" t="s">
        <v>154</v>
      </c>
      <c r="AU267" s="258" t="s">
        <v>83</v>
      </c>
      <c r="AV267" s="13" t="s">
        <v>83</v>
      </c>
      <c r="AW267" s="13" t="s">
        <v>30</v>
      </c>
      <c r="AX267" s="13" t="s">
        <v>73</v>
      </c>
      <c r="AY267" s="258" t="s">
        <v>135</v>
      </c>
    </row>
    <row r="268" s="15" customFormat="1">
      <c r="A268" s="15"/>
      <c r="B268" s="270"/>
      <c r="C268" s="271"/>
      <c r="D268" s="244" t="s">
        <v>154</v>
      </c>
      <c r="E268" s="272" t="s">
        <v>1</v>
      </c>
      <c r="F268" s="273" t="s">
        <v>352</v>
      </c>
      <c r="G268" s="271"/>
      <c r="H268" s="272" t="s">
        <v>1</v>
      </c>
      <c r="I268" s="274"/>
      <c r="J268" s="271"/>
      <c r="K268" s="271"/>
      <c r="L268" s="275"/>
      <c r="M268" s="276"/>
      <c r="N268" s="277"/>
      <c r="O268" s="277"/>
      <c r="P268" s="277"/>
      <c r="Q268" s="277"/>
      <c r="R268" s="277"/>
      <c r="S268" s="277"/>
      <c r="T268" s="278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9" t="s">
        <v>154</v>
      </c>
      <c r="AU268" s="279" t="s">
        <v>83</v>
      </c>
      <c r="AV268" s="15" t="s">
        <v>81</v>
      </c>
      <c r="AW268" s="15" t="s">
        <v>30</v>
      </c>
      <c r="AX268" s="15" t="s">
        <v>73</v>
      </c>
      <c r="AY268" s="279" t="s">
        <v>135</v>
      </c>
    </row>
    <row r="269" s="13" customFormat="1">
      <c r="A269" s="13"/>
      <c r="B269" s="248"/>
      <c r="C269" s="249"/>
      <c r="D269" s="244" t="s">
        <v>154</v>
      </c>
      <c r="E269" s="250" t="s">
        <v>1</v>
      </c>
      <c r="F269" s="251" t="s">
        <v>353</v>
      </c>
      <c r="G269" s="249"/>
      <c r="H269" s="252">
        <v>0.051999999999999998</v>
      </c>
      <c r="I269" s="253"/>
      <c r="J269" s="249"/>
      <c r="K269" s="249"/>
      <c r="L269" s="254"/>
      <c r="M269" s="255"/>
      <c r="N269" s="256"/>
      <c r="O269" s="256"/>
      <c r="P269" s="256"/>
      <c r="Q269" s="256"/>
      <c r="R269" s="256"/>
      <c r="S269" s="256"/>
      <c r="T269" s="25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8" t="s">
        <v>154</v>
      </c>
      <c r="AU269" s="258" t="s">
        <v>83</v>
      </c>
      <c r="AV269" s="13" t="s">
        <v>83</v>
      </c>
      <c r="AW269" s="13" t="s">
        <v>30</v>
      </c>
      <c r="AX269" s="13" t="s">
        <v>73</v>
      </c>
      <c r="AY269" s="258" t="s">
        <v>135</v>
      </c>
    </row>
    <row r="270" s="14" customFormat="1">
      <c r="A270" s="14"/>
      <c r="B270" s="259"/>
      <c r="C270" s="260"/>
      <c r="D270" s="244" t="s">
        <v>154</v>
      </c>
      <c r="E270" s="261" t="s">
        <v>1</v>
      </c>
      <c r="F270" s="262" t="s">
        <v>155</v>
      </c>
      <c r="G270" s="260"/>
      <c r="H270" s="263">
        <v>1.8069999999999999</v>
      </c>
      <c r="I270" s="264"/>
      <c r="J270" s="260"/>
      <c r="K270" s="260"/>
      <c r="L270" s="265"/>
      <c r="M270" s="266"/>
      <c r="N270" s="267"/>
      <c r="O270" s="267"/>
      <c r="P270" s="267"/>
      <c r="Q270" s="267"/>
      <c r="R270" s="267"/>
      <c r="S270" s="267"/>
      <c r="T270" s="26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9" t="s">
        <v>154</v>
      </c>
      <c r="AU270" s="269" t="s">
        <v>83</v>
      </c>
      <c r="AV270" s="14" t="s">
        <v>141</v>
      </c>
      <c r="AW270" s="14" t="s">
        <v>30</v>
      </c>
      <c r="AX270" s="14" t="s">
        <v>81</v>
      </c>
      <c r="AY270" s="269" t="s">
        <v>135</v>
      </c>
    </row>
    <row r="271" s="2" customFormat="1" ht="16.5" customHeight="1">
      <c r="A271" s="38"/>
      <c r="B271" s="39"/>
      <c r="C271" s="230" t="s">
        <v>354</v>
      </c>
      <c r="D271" s="230" t="s">
        <v>137</v>
      </c>
      <c r="E271" s="231" t="s">
        <v>355</v>
      </c>
      <c r="F271" s="232" t="s">
        <v>356</v>
      </c>
      <c r="G271" s="233" t="s">
        <v>200</v>
      </c>
      <c r="H271" s="234">
        <v>0.26400000000000001</v>
      </c>
      <c r="I271" s="235"/>
      <c r="J271" s="236">
        <f>ROUND(I271*H271,2)</f>
        <v>0</v>
      </c>
      <c r="K271" s="237"/>
      <c r="L271" s="44"/>
      <c r="M271" s="238" t="s">
        <v>1</v>
      </c>
      <c r="N271" s="239" t="s">
        <v>38</v>
      </c>
      <c r="O271" s="91"/>
      <c r="P271" s="240">
        <f>O271*H271</f>
        <v>0</v>
      </c>
      <c r="Q271" s="240">
        <v>2.45329</v>
      </c>
      <c r="R271" s="240">
        <f>Q271*H271</f>
        <v>0.64766856000000006</v>
      </c>
      <c r="S271" s="240">
        <v>0</v>
      </c>
      <c r="T271" s="241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2" t="s">
        <v>141</v>
      </c>
      <c r="AT271" s="242" t="s">
        <v>137</v>
      </c>
      <c r="AU271" s="242" t="s">
        <v>83</v>
      </c>
      <c r="AY271" s="17" t="s">
        <v>135</v>
      </c>
      <c r="BE271" s="243">
        <f>IF(N271="základní",J271,0)</f>
        <v>0</v>
      </c>
      <c r="BF271" s="243">
        <f>IF(N271="snížená",J271,0)</f>
        <v>0</v>
      </c>
      <c r="BG271" s="243">
        <f>IF(N271="zákl. přenesená",J271,0)</f>
        <v>0</v>
      </c>
      <c r="BH271" s="243">
        <f>IF(N271="sníž. přenesená",J271,0)</f>
        <v>0</v>
      </c>
      <c r="BI271" s="243">
        <f>IF(N271="nulová",J271,0)</f>
        <v>0</v>
      </c>
      <c r="BJ271" s="17" t="s">
        <v>81</v>
      </c>
      <c r="BK271" s="243">
        <f>ROUND(I271*H271,2)</f>
        <v>0</v>
      </c>
      <c r="BL271" s="17" t="s">
        <v>141</v>
      </c>
      <c r="BM271" s="242" t="s">
        <v>357</v>
      </c>
    </row>
    <row r="272" s="2" customFormat="1">
      <c r="A272" s="38"/>
      <c r="B272" s="39"/>
      <c r="C272" s="40"/>
      <c r="D272" s="244" t="s">
        <v>143</v>
      </c>
      <c r="E272" s="40"/>
      <c r="F272" s="245" t="s">
        <v>358</v>
      </c>
      <c r="G272" s="40"/>
      <c r="H272" s="40"/>
      <c r="I272" s="197"/>
      <c r="J272" s="40"/>
      <c r="K272" s="40"/>
      <c r="L272" s="44"/>
      <c r="M272" s="246"/>
      <c r="N272" s="247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143</v>
      </c>
      <c r="AU272" s="17" t="s">
        <v>83</v>
      </c>
    </row>
    <row r="273" s="15" customFormat="1">
      <c r="A273" s="15"/>
      <c r="B273" s="270"/>
      <c r="C273" s="271"/>
      <c r="D273" s="244" t="s">
        <v>154</v>
      </c>
      <c r="E273" s="272" t="s">
        <v>1</v>
      </c>
      <c r="F273" s="273" t="s">
        <v>359</v>
      </c>
      <c r="G273" s="271"/>
      <c r="H273" s="272" t="s">
        <v>1</v>
      </c>
      <c r="I273" s="274"/>
      <c r="J273" s="271"/>
      <c r="K273" s="271"/>
      <c r="L273" s="275"/>
      <c r="M273" s="276"/>
      <c r="N273" s="277"/>
      <c r="O273" s="277"/>
      <c r="P273" s="277"/>
      <c r="Q273" s="277"/>
      <c r="R273" s="277"/>
      <c r="S273" s="277"/>
      <c r="T273" s="278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9" t="s">
        <v>154</v>
      </c>
      <c r="AU273" s="279" t="s">
        <v>83</v>
      </c>
      <c r="AV273" s="15" t="s">
        <v>81</v>
      </c>
      <c r="AW273" s="15" t="s">
        <v>30</v>
      </c>
      <c r="AX273" s="15" t="s">
        <v>73</v>
      </c>
      <c r="AY273" s="279" t="s">
        <v>135</v>
      </c>
    </row>
    <row r="274" s="15" customFormat="1">
      <c r="A274" s="15"/>
      <c r="B274" s="270"/>
      <c r="C274" s="271"/>
      <c r="D274" s="244" t="s">
        <v>154</v>
      </c>
      <c r="E274" s="272" t="s">
        <v>1</v>
      </c>
      <c r="F274" s="273" t="s">
        <v>360</v>
      </c>
      <c r="G274" s="271"/>
      <c r="H274" s="272" t="s">
        <v>1</v>
      </c>
      <c r="I274" s="274"/>
      <c r="J274" s="271"/>
      <c r="K274" s="271"/>
      <c r="L274" s="275"/>
      <c r="M274" s="276"/>
      <c r="N274" s="277"/>
      <c r="O274" s="277"/>
      <c r="P274" s="277"/>
      <c r="Q274" s="277"/>
      <c r="R274" s="277"/>
      <c r="S274" s="277"/>
      <c r="T274" s="278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9" t="s">
        <v>154</v>
      </c>
      <c r="AU274" s="279" t="s">
        <v>83</v>
      </c>
      <c r="AV274" s="15" t="s">
        <v>81</v>
      </c>
      <c r="AW274" s="15" t="s">
        <v>30</v>
      </c>
      <c r="AX274" s="15" t="s">
        <v>73</v>
      </c>
      <c r="AY274" s="279" t="s">
        <v>135</v>
      </c>
    </row>
    <row r="275" s="13" customFormat="1">
      <c r="A275" s="13"/>
      <c r="B275" s="248"/>
      <c r="C275" s="249"/>
      <c r="D275" s="244" t="s">
        <v>154</v>
      </c>
      <c r="E275" s="250" t="s">
        <v>1</v>
      </c>
      <c r="F275" s="251" t="s">
        <v>361</v>
      </c>
      <c r="G275" s="249"/>
      <c r="H275" s="252">
        <v>0.157</v>
      </c>
      <c r="I275" s="253"/>
      <c r="J275" s="249"/>
      <c r="K275" s="249"/>
      <c r="L275" s="254"/>
      <c r="M275" s="255"/>
      <c r="N275" s="256"/>
      <c r="O275" s="256"/>
      <c r="P275" s="256"/>
      <c r="Q275" s="256"/>
      <c r="R275" s="256"/>
      <c r="S275" s="256"/>
      <c r="T275" s="25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8" t="s">
        <v>154</v>
      </c>
      <c r="AU275" s="258" t="s">
        <v>83</v>
      </c>
      <c r="AV275" s="13" t="s">
        <v>83</v>
      </c>
      <c r="AW275" s="13" t="s">
        <v>30</v>
      </c>
      <c r="AX275" s="13" t="s">
        <v>73</v>
      </c>
      <c r="AY275" s="258" t="s">
        <v>135</v>
      </c>
    </row>
    <row r="276" s="15" customFormat="1">
      <c r="A276" s="15"/>
      <c r="B276" s="270"/>
      <c r="C276" s="271"/>
      <c r="D276" s="244" t="s">
        <v>154</v>
      </c>
      <c r="E276" s="272" t="s">
        <v>1</v>
      </c>
      <c r="F276" s="273" t="s">
        <v>362</v>
      </c>
      <c r="G276" s="271"/>
      <c r="H276" s="272" t="s">
        <v>1</v>
      </c>
      <c r="I276" s="274"/>
      <c r="J276" s="271"/>
      <c r="K276" s="271"/>
      <c r="L276" s="275"/>
      <c r="M276" s="276"/>
      <c r="N276" s="277"/>
      <c r="O276" s="277"/>
      <c r="P276" s="277"/>
      <c r="Q276" s="277"/>
      <c r="R276" s="277"/>
      <c r="S276" s="277"/>
      <c r="T276" s="278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9" t="s">
        <v>154</v>
      </c>
      <c r="AU276" s="279" t="s">
        <v>83</v>
      </c>
      <c r="AV276" s="15" t="s">
        <v>81</v>
      </c>
      <c r="AW276" s="15" t="s">
        <v>30</v>
      </c>
      <c r="AX276" s="15" t="s">
        <v>73</v>
      </c>
      <c r="AY276" s="279" t="s">
        <v>135</v>
      </c>
    </row>
    <row r="277" s="13" customFormat="1">
      <c r="A277" s="13"/>
      <c r="B277" s="248"/>
      <c r="C277" s="249"/>
      <c r="D277" s="244" t="s">
        <v>154</v>
      </c>
      <c r="E277" s="250" t="s">
        <v>1</v>
      </c>
      <c r="F277" s="251" t="s">
        <v>363</v>
      </c>
      <c r="G277" s="249"/>
      <c r="H277" s="252">
        <v>0.107</v>
      </c>
      <c r="I277" s="253"/>
      <c r="J277" s="249"/>
      <c r="K277" s="249"/>
      <c r="L277" s="254"/>
      <c r="M277" s="255"/>
      <c r="N277" s="256"/>
      <c r="O277" s="256"/>
      <c r="P277" s="256"/>
      <c r="Q277" s="256"/>
      <c r="R277" s="256"/>
      <c r="S277" s="256"/>
      <c r="T277" s="25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8" t="s">
        <v>154</v>
      </c>
      <c r="AU277" s="258" t="s">
        <v>83</v>
      </c>
      <c r="AV277" s="13" t="s">
        <v>83</v>
      </c>
      <c r="AW277" s="13" t="s">
        <v>30</v>
      </c>
      <c r="AX277" s="13" t="s">
        <v>73</v>
      </c>
      <c r="AY277" s="258" t="s">
        <v>135</v>
      </c>
    </row>
    <row r="278" s="14" customFormat="1">
      <c r="A278" s="14"/>
      <c r="B278" s="259"/>
      <c r="C278" s="260"/>
      <c r="D278" s="244" t="s">
        <v>154</v>
      </c>
      <c r="E278" s="261" t="s">
        <v>1</v>
      </c>
      <c r="F278" s="262" t="s">
        <v>155</v>
      </c>
      <c r="G278" s="260"/>
      <c r="H278" s="263">
        <v>0.26400000000000001</v>
      </c>
      <c r="I278" s="264"/>
      <c r="J278" s="260"/>
      <c r="K278" s="260"/>
      <c r="L278" s="265"/>
      <c r="M278" s="266"/>
      <c r="N278" s="267"/>
      <c r="O278" s="267"/>
      <c r="P278" s="267"/>
      <c r="Q278" s="267"/>
      <c r="R278" s="267"/>
      <c r="S278" s="267"/>
      <c r="T278" s="26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9" t="s">
        <v>154</v>
      </c>
      <c r="AU278" s="269" t="s">
        <v>83</v>
      </c>
      <c r="AV278" s="14" t="s">
        <v>141</v>
      </c>
      <c r="AW278" s="14" t="s">
        <v>30</v>
      </c>
      <c r="AX278" s="14" t="s">
        <v>81</v>
      </c>
      <c r="AY278" s="269" t="s">
        <v>135</v>
      </c>
    </row>
    <row r="279" s="2" customFormat="1" ht="16.5" customHeight="1">
      <c r="A279" s="38"/>
      <c r="B279" s="39"/>
      <c r="C279" s="230" t="s">
        <v>364</v>
      </c>
      <c r="D279" s="230" t="s">
        <v>137</v>
      </c>
      <c r="E279" s="231" t="s">
        <v>365</v>
      </c>
      <c r="F279" s="232" t="s">
        <v>366</v>
      </c>
      <c r="G279" s="233" t="s">
        <v>173</v>
      </c>
      <c r="H279" s="234">
        <v>29.274999999999999</v>
      </c>
      <c r="I279" s="235"/>
      <c r="J279" s="236">
        <f>ROUND(I279*H279,2)</f>
        <v>0</v>
      </c>
      <c r="K279" s="237"/>
      <c r="L279" s="44"/>
      <c r="M279" s="238" t="s">
        <v>1</v>
      </c>
      <c r="N279" s="239" t="s">
        <v>38</v>
      </c>
      <c r="O279" s="91"/>
      <c r="P279" s="240">
        <f>O279*H279</f>
        <v>0</v>
      </c>
      <c r="Q279" s="240">
        <v>0.0026900000000000001</v>
      </c>
      <c r="R279" s="240">
        <f>Q279*H279</f>
        <v>0.078749749999999993</v>
      </c>
      <c r="S279" s="240">
        <v>0</v>
      </c>
      <c r="T279" s="241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2" t="s">
        <v>141</v>
      </c>
      <c r="AT279" s="242" t="s">
        <v>137</v>
      </c>
      <c r="AU279" s="242" t="s">
        <v>83</v>
      </c>
      <c r="AY279" s="17" t="s">
        <v>135</v>
      </c>
      <c r="BE279" s="243">
        <f>IF(N279="základní",J279,0)</f>
        <v>0</v>
      </c>
      <c r="BF279" s="243">
        <f>IF(N279="snížená",J279,0)</f>
        <v>0</v>
      </c>
      <c r="BG279" s="243">
        <f>IF(N279="zákl. přenesená",J279,0)</f>
        <v>0</v>
      </c>
      <c r="BH279" s="243">
        <f>IF(N279="sníž. přenesená",J279,0)</f>
        <v>0</v>
      </c>
      <c r="BI279" s="243">
        <f>IF(N279="nulová",J279,0)</f>
        <v>0</v>
      </c>
      <c r="BJ279" s="17" t="s">
        <v>81</v>
      </c>
      <c r="BK279" s="243">
        <f>ROUND(I279*H279,2)</f>
        <v>0</v>
      </c>
      <c r="BL279" s="17" t="s">
        <v>141</v>
      </c>
      <c r="BM279" s="242" t="s">
        <v>367</v>
      </c>
    </row>
    <row r="280" s="2" customFormat="1">
      <c r="A280" s="38"/>
      <c r="B280" s="39"/>
      <c r="C280" s="40"/>
      <c r="D280" s="244" t="s">
        <v>143</v>
      </c>
      <c r="E280" s="40"/>
      <c r="F280" s="245" t="s">
        <v>368</v>
      </c>
      <c r="G280" s="40"/>
      <c r="H280" s="40"/>
      <c r="I280" s="197"/>
      <c r="J280" s="40"/>
      <c r="K280" s="40"/>
      <c r="L280" s="44"/>
      <c r="M280" s="246"/>
      <c r="N280" s="247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143</v>
      </c>
      <c r="AU280" s="17" t="s">
        <v>83</v>
      </c>
    </row>
    <row r="281" s="15" customFormat="1">
      <c r="A281" s="15"/>
      <c r="B281" s="270"/>
      <c r="C281" s="271"/>
      <c r="D281" s="244" t="s">
        <v>154</v>
      </c>
      <c r="E281" s="272" t="s">
        <v>1</v>
      </c>
      <c r="F281" s="273" t="s">
        <v>369</v>
      </c>
      <c r="G281" s="271"/>
      <c r="H281" s="272" t="s">
        <v>1</v>
      </c>
      <c r="I281" s="274"/>
      <c r="J281" s="271"/>
      <c r="K281" s="271"/>
      <c r="L281" s="275"/>
      <c r="M281" s="276"/>
      <c r="N281" s="277"/>
      <c r="O281" s="277"/>
      <c r="P281" s="277"/>
      <c r="Q281" s="277"/>
      <c r="R281" s="277"/>
      <c r="S281" s="277"/>
      <c r="T281" s="278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9" t="s">
        <v>154</v>
      </c>
      <c r="AU281" s="279" t="s">
        <v>83</v>
      </c>
      <c r="AV281" s="15" t="s">
        <v>81</v>
      </c>
      <c r="AW281" s="15" t="s">
        <v>30</v>
      </c>
      <c r="AX281" s="15" t="s">
        <v>73</v>
      </c>
      <c r="AY281" s="279" t="s">
        <v>135</v>
      </c>
    </row>
    <row r="282" s="15" customFormat="1">
      <c r="A282" s="15"/>
      <c r="B282" s="270"/>
      <c r="C282" s="271"/>
      <c r="D282" s="244" t="s">
        <v>154</v>
      </c>
      <c r="E282" s="272" t="s">
        <v>1</v>
      </c>
      <c r="F282" s="273" t="s">
        <v>360</v>
      </c>
      <c r="G282" s="271"/>
      <c r="H282" s="272" t="s">
        <v>1</v>
      </c>
      <c r="I282" s="274"/>
      <c r="J282" s="271"/>
      <c r="K282" s="271"/>
      <c r="L282" s="275"/>
      <c r="M282" s="276"/>
      <c r="N282" s="277"/>
      <c r="O282" s="277"/>
      <c r="P282" s="277"/>
      <c r="Q282" s="277"/>
      <c r="R282" s="277"/>
      <c r="S282" s="277"/>
      <c r="T282" s="278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9" t="s">
        <v>154</v>
      </c>
      <c r="AU282" s="279" t="s">
        <v>83</v>
      </c>
      <c r="AV282" s="15" t="s">
        <v>81</v>
      </c>
      <c r="AW282" s="15" t="s">
        <v>30</v>
      </c>
      <c r="AX282" s="15" t="s">
        <v>73</v>
      </c>
      <c r="AY282" s="279" t="s">
        <v>135</v>
      </c>
    </row>
    <row r="283" s="13" customFormat="1">
      <c r="A283" s="13"/>
      <c r="B283" s="248"/>
      <c r="C283" s="249"/>
      <c r="D283" s="244" t="s">
        <v>154</v>
      </c>
      <c r="E283" s="250" t="s">
        <v>1</v>
      </c>
      <c r="F283" s="251" t="s">
        <v>370</v>
      </c>
      <c r="G283" s="249"/>
      <c r="H283" s="252">
        <v>1.1519999999999999</v>
      </c>
      <c r="I283" s="253"/>
      <c r="J283" s="249"/>
      <c r="K283" s="249"/>
      <c r="L283" s="254"/>
      <c r="M283" s="255"/>
      <c r="N283" s="256"/>
      <c r="O283" s="256"/>
      <c r="P283" s="256"/>
      <c r="Q283" s="256"/>
      <c r="R283" s="256"/>
      <c r="S283" s="256"/>
      <c r="T283" s="25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8" t="s">
        <v>154</v>
      </c>
      <c r="AU283" s="258" t="s">
        <v>83</v>
      </c>
      <c r="AV283" s="13" t="s">
        <v>83</v>
      </c>
      <c r="AW283" s="13" t="s">
        <v>30</v>
      </c>
      <c r="AX283" s="13" t="s">
        <v>73</v>
      </c>
      <c r="AY283" s="258" t="s">
        <v>135</v>
      </c>
    </row>
    <row r="284" s="15" customFormat="1">
      <c r="A284" s="15"/>
      <c r="B284" s="270"/>
      <c r="C284" s="271"/>
      <c r="D284" s="244" t="s">
        <v>154</v>
      </c>
      <c r="E284" s="272" t="s">
        <v>1</v>
      </c>
      <c r="F284" s="273" t="s">
        <v>362</v>
      </c>
      <c r="G284" s="271"/>
      <c r="H284" s="272" t="s">
        <v>1</v>
      </c>
      <c r="I284" s="274"/>
      <c r="J284" s="271"/>
      <c r="K284" s="271"/>
      <c r="L284" s="275"/>
      <c r="M284" s="276"/>
      <c r="N284" s="277"/>
      <c r="O284" s="277"/>
      <c r="P284" s="277"/>
      <c r="Q284" s="277"/>
      <c r="R284" s="277"/>
      <c r="S284" s="277"/>
      <c r="T284" s="278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79" t="s">
        <v>154</v>
      </c>
      <c r="AU284" s="279" t="s">
        <v>83</v>
      </c>
      <c r="AV284" s="15" t="s">
        <v>81</v>
      </c>
      <c r="AW284" s="15" t="s">
        <v>30</v>
      </c>
      <c r="AX284" s="15" t="s">
        <v>73</v>
      </c>
      <c r="AY284" s="279" t="s">
        <v>135</v>
      </c>
    </row>
    <row r="285" s="13" customFormat="1">
      <c r="A285" s="13"/>
      <c r="B285" s="248"/>
      <c r="C285" s="249"/>
      <c r="D285" s="244" t="s">
        <v>154</v>
      </c>
      <c r="E285" s="250" t="s">
        <v>1</v>
      </c>
      <c r="F285" s="251" t="s">
        <v>371</v>
      </c>
      <c r="G285" s="249"/>
      <c r="H285" s="252">
        <v>0.89900000000000002</v>
      </c>
      <c r="I285" s="253"/>
      <c r="J285" s="249"/>
      <c r="K285" s="249"/>
      <c r="L285" s="254"/>
      <c r="M285" s="255"/>
      <c r="N285" s="256"/>
      <c r="O285" s="256"/>
      <c r="P285" s="256"/>
      <c r="Q285" s="256"/>
      <c r="R285" s="256"/>
      <c r="S285" s="256"/>
      <c r="T285" s="25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8" t="s">
        <v>154</v>
      </c>
      <c r="AU285" s="258" t="s">
        <v>83</v>
      </c>
      <c r="AV285" s="13" t="s">
        <v>83</v>
      </c>
      <c r="AW285" s="13" t="s">
        <v>30</v>
      </c>
      <c r="AX285" s="13" t="s">
        <v>73</v>
      </c>
      <c r="AY285" s="258" t="s">
        <v>135</v>
      </c>
    </row>
    <row r="286" s="15" customFormat="1">
      <c r="A286" s="15"/>
      <c r="B286" s="270"/>
      <c r="C286" s="271"/>
      <c r="D286" s="244" t="s">
        <v>154</v>
      </c>
      <c r="E286" s="272" t="s">
        <v>1</v>
      </c>
      <c r="F286" s="273" t="s">
        <v>372</v>
      </c>
      <c r="G286" s="271"/>
      <c r="H286" s="272" t="s">
        <v>1</v>
      </c>
      <c r="I286" s="274"/>
      <c r="J286" s="271"/>
      <c r="K286" s="271"/>
      <c r="L286" s="275"/>
      <c r="M286" s="276"/>
      <c r="N286" s="277"/>
      <c r="O286" s="277"/>
      <c r="P286" s="277"/>
      <c r="Q286" s="277"/>
      <c r="R286" s="277"/>
      <c r="S286" s="277"/>
      <c r="T286" s="278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9" t="s">
        <v>154</v>
      </c>
      <c r="AU286" s="279" t="s">
        <v>83</v>
      </c>
      <c r="AV286" s="15" t="s">
        <v>81</v>
      </c>
      <c r="AW286" s="15" t="s">
        <v>30</v>
      </c>
      <c r="AX286" s="15" t="s">
        <v>73</v>
      </c>
      <c r="AY286" s="279" t="s">
        <v>135</v>
      </c>
    </row>
    <row r="287" s="13" customFormat="1">
      <c r="A287" s="13"/>
      <c r="B287" s="248"/>
      <c r="C287" s="249"/>
      <c r="D287" s="244" t="s">
        <v>154</v>
      </c>
      <c r="E287" s="250" t="s">
        <v>1</v>
      </c>
      <c r="F287" s="251" t="s">
        <v>373</v>
      </c>
      <c r="G287" s="249"/>
      <c r="H287" s="252">
        <v>0.89600000000000002</v>
      </c>
      <c r="I287" s="253"/>
      <c r="J287" s="249"/>
      <c r="K287" s="249"/>
      <c r="L287" s="254"/>
      <c r="M287" s="255"/>
      <c r="N287" s="256"/>
      <c r="O287" s="256"/>
      <c r="P287" s="256"/>
      <c r="Q287" s="256"/>
      <c r="R287" s="256"/>
      <c r="S287" s="256"/>
      <c r="T287" s="25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8" t="s">
        <v>154</v>
      </c>
      <c r="AU287" s="258" t="s">
        <v>83</v>
      </c>
      <c r="AV287" s="13" t="s">
        <v>83</v>
      </c>
      <c r="AW287" s="13" t="s">
        <v>30</v>
      </c>
      <c r="AX287" s="13" t="s">
        <v>73</v>
      </c>
      <c r="AY287" s="258" t="s">
        <v>135</v>
      </c>
    </row>
    <row r="288" s="15" customFormat="1">
      <c r="A288" s="15"/>
      <c r="B288" s="270"/>
      <c r="C288" s="271"/>
      <c r="D288" s="244" t="s">
        <v>154</v>
      </c>
      <c r="E288" s="272" t="s">
        <v>1</v>
      </c>
      <c r="F288" s="273" t="s">
        <v>374</v>
      </c>
      <c r="G288" s="271"/>
      <c r="H288" s="272" t="s">
        <v>1</v>
      </c>
      <c r="I288" s="274"/>
      <c r="J288" s="271"/>
      <c r="K288" s="271"/>
      <c r="L288" s="275"/>
      <c r="M288" s="276"/>
      <c r="N288" s="277"/>
      <c r="O288" s="277"/>
      <c r="P288" s="277"/>
      <c r="Q288" s="277"/>
      <c r="R288" s="277"/>
      <c r="S288" s="277"/>
      <c r="T288" s="278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79" t="s">
        <v>154</v>
      </c>
      <c r="AU288" s="279" t="s">
        <v>83</v>
      </c>
      <c r="AV288" s="15" t="s">
        <v>81</v>
      </c>
      <c r="AW288" s="15" t="s">
        <v>30</v>
      </c>
      <c r="AX288" s="15" t="s">
        <v>73</v>
      </c>
      <c r="AY288" s="279" t="s">
        <v>135</v>
      </c>
    </row>
    <row r="289" s="13" customFormat="1">
      <c r="A289" s="13"/>
      <c r="B289" s="248"/>
      <c r="C289" s="249"/>
      <c r="D289" s="244" t="s">
        <v>154</v>
      </c>
      <c r="E289" s="250" t="s">
        <v>1</v>
      </c>
      <c r="F289" s="251" t="s">
        <v>375</v>
      </c>
      <c r="G289" s="249"/>
      <c r="H289" s="252">
        <v>26.327999999999999</v>
      </c>
      <c r="I289" s="253"/>
      <c r="J289" s="249"/>
      <c r="K289" s="249"/>
      <c r="L289" s="254"/>
      <c r="M289" s="255"/>
      <c r="N289" s="256"/>
      <c r="O289" s="256"/>
      <c r="P289" s="256"/>
      <c r="Q289" s="256"/>
      <c r="R289" s="256"/>
      <c r="S289" s="256"/>
      <c r="T289" s="25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8" t="s">
        <v>154</v>
      </c>
      <c r="AU289" s="258" t="s">
        <v>83</v>
      </c>
      <c r="AV289" s="13" t="s">
        <v>83</v>
      </c>
      <c r="AW289" s="13" t="s">
        <v>30</v>
      </c>
      <c r="AX289" s="13" t="s">
        <v>73</v>
      </c>
      <c r="AY289" s="258" t="s">
        <v>135</v>
      </c>
    </row>
    <row r="290" s="14" customFormat="1">
      <c r="A290" s="14"/>
      <c r="B290" s="259"/>
      <c r="C290" s="260"/>
      <c r="D290" s="244" t="s">
        <v>154</v>
      </c>
      <c r="E290" s="261" t="s">
        <v>1</v>
      </c>
      <c r="F290" s="262" t="s">
        <v>155</v>
      </c>
      <c r="G290" s="260"/>
      <c r="H290" s="263">
        <v>29.274999999999999</v>
      </c>
      <c r="I290" s="264"/>
      <c r="J290" s="260"/>
      <c r="K290" s="260"/>
      <c r="L290" s="265"/>
      <c r="M290" s="266"/>
      <c r="N290" s="267"/>
      <c r="O290" s="267"/>
      <c r="P290" s="267"/>
      <c r="Q290" s="267"/>
      <c r="R290" s="267"/>
      <c r="S290" s="267"/>
      <c r="T290" s="26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9" t="s">
        <v>154</v>
      </c>
      <c r="AU290" s="269" t="s">
        <v>83</v>
      </c>
      <c r="AV290" s="14" t="s">
        <v>141</v>
      </c>
      <c r="AW290" s="14" t="s">
        <v>30</v>
      </c>
      <c r="AX290" s="14" t="s">
        <v>81</v>
      </c>
      <c r="AY290" s="269" t="s">
        <v>135</v>
      </c>
    </row>
    <row r="291" s="2" customFormat="1" ht="16.5" customHeight="1">
      <c r="A291" s="38"/>
      <c r="B291" s="39"/>
      <c r="C291" s="230" t="s">
        <v>376</v>
      </c>
      <c r="D291" s="230" t="s">
        <v>137</v>
      </c>
      <c r="E291" s="231" t="s">
        <v>377</v>
      </c>
      <c r="F291" s="232" t="s">
        <v>378</v>
      </c>
      <c r="G291" s="233" t="s">
        <v>173</v>
      </c>
      <c r="H291" s="234">
        <v>29.274999999999999</v>
      </c>
      <c r="I291" s="235"/>
      <c r="J291" s="236">
        <f>ROUND(I291*H291,2)</f>
        <v>0</v>
      </c>
      <c r="K291" s="237"/>
      <c r="L291" s="44"/>
      <c r="M291" s="238" t="s">
        <v>1</v>
      </c>
      <c r="N291" s="239" t="s">
        <v>38</v>
      </c>
      <c r="O291" s="91"/>
      <c r="P291" s="240">
        <f>O291*H291</f>
        <v>0</v>
      </c>
      <c r="Q291" s="240">
        <v>0</v>
      </c>
      <c r="R291" s="240">
        <f>Q291*H291</f>
        <v>0</v>
      </c>
      <c r="S291" s="240">
        <v>0</v>
      </c>
      <c r="T291" s="241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2" t="s">
        <v>141</v>
      </c>
      <c r="AT291" s="242" t="s">
        <v>137</v>
      </c>
      <c r="AU291" s="242" t="s">
        <v>83</v>
      </c>
      <c r="AY291" s="17" t="s">
        <v>135</v>
      </c>
      <c r="BE291" s="243">
        <f>IF(N291="základní",J291,0)</f>
        <v>0</v>
      </c>
      <c r="BF291" s="243">
        <f>IF(N291="snížená",J291,0)</f>
        <v>0</v>
      </c>
      <c r="BG291" s="243">
        <f>IF(N291="zákl. přenesená",J291,0)</f>
        <v>0</v>
      </c>
      <c r="BH291" s="243">
        <f>IF(N291="sníž. přenesená",J291,0)</f>
        <v>0</v>
      </c>
      <c r="BI291" s="243">
        <f>IF(N291="nulová",J291,0)</f>
        <v>0</v>
      </c>
      <c r="BJ291" s="17" t="s">
        <v>81</v>
      </c>
      <c r="BK291" s="243">
        <f>ROUND(I291*H291,2)</f>
        <v>0</v>
      </c>
      <c r="BL291" s="17" t="s">
        <v>141</v>
      </c>
      <c r="BM291" s="242" t="s">
        <v>379</v>
      </c>
    </row>
    <row r="292" s="2" customFormat="1">
      <c r="A292" s="38"/>
      <c r="B292" s="39"/>
      <c r="C292" s="40"/>
      <c r="D292" s="244" t="s">
        <v>143</v>
      </c>
      <c r="E292" s="40"/>
      <c r="F292" s="245" t="s">
        <v>380</v>
      </c>
      <c r="G292" s="40"/>
      <c r="H292" s="40"/>
      <c r="I292" s="197"/>
      <c r="J292" s="40"/>
      <c r="K292" s="40"/>
      <c r="L292" s="44"/>
      <c r="M292" s="246"/>
      <c r="N292" s="247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143</v>
      </c>
      <c r="AU292" s="17" t="s">
        <v>83</v>
      </c>
    </row>
    <row r="293" s="2" customFormat="1" ht="33" customHeight="1">
      <c r="A293" s="38"/>
      <c r="B293" s="39"/>
      <c r="C293" s="230" t="s">
        <v>381</v>
      </c>
      <c r="D293" s="230" t="s">
        <v>137</v>
      </c>
      <c r="E293" s="231" t="s">
        <v>382</v>
      </c>
      <c r="F293" s="232" t="s">
        <v>383</v>
      </c>
      <c r="G293" s="233" t="s">
        <v>173</v>
      </c>
      <c r="H293" s="234">
        <v>68.725999999999999</v>
      </c>
      <c r="I293" s="235"/>
      <c r="J293" s="236">
        <f>ROUND(I293*H293,2)</f>
        <v>0</v>
      </c>
      <c r="K293" s="237"/>
      <c r="L293" s="44"/>
      <c r="M293" s="238" t="s">
        <v>1</v>
      </c>
      <c r="N293" s="239" t="s">
        <v>38</v>
      </c>
      <c r="O293" s="91"/>
      <c r="P293" s="240">
        <f>O293*H293</f>
        <v>0</v>
      </c>
      <c r="Q293" s="240">
        <v>0.71545999999999998</v>
      </c>
      <c r="R293" s="240">
        <f>Q293*H293</f>
        <v>49.170703959999997</v>
      </c>
      <c r="S293" s="240">
        <v>0</v>
      </c>
      <c r="T293" s="241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42" t="s">
        <v>141</v>
      </c>
      <c r="AT293" s="242" t="s">
        <v>137</v>
      </c>
      <c r="AU293" s="242" t="s">
        <v>83</v>
      </c>
      <c r="AY293" s="17" t="s">
        <v>135</v>
      </c>
      <c r="BE293" s="243">
        <f>IF(N293="základní",J293,0)</f>
        <v>0</v>
      </c>
      <c r="BF293" s="243">
        <f>IF(N293="snížená",J293,0)</f>
        <v>0</v>
      </c>
      <c r="BG293" s="243">
        <f>IF(N293="zákl. přenesená",J293,0)</f>
        <v>0</v>
      </c>
      <c r="BH293" s="243">
        <f>IF(N293="sníž. přenesená",J293,0)</f>
        <v>0</v>
      </c>
      <c r="BI293" s="243">
        <f>IF(N293="nulová",J293,0)</f>
        <v>0</v>
      </c>
      <c r="BJ293" s="17" t="s">
        <v>81</v>
      </c>
      <c r="BK293" s="243">
        <f>ROUND(I293*H293,2)</f>
        <v>0</v>
      </c>
      <c r="BL293" s="17" t="s">
        <v>141</v>
      </c>
      <c r="BM293" s="242" t="s">
        <v>384</v>
      </c>
    </row>
    <row r="294" s="2" customFormat="1">
      <c r="A294" s="38"/>
      <c r="B294" s="39"/>
      <c r="C294" s="40"/>
      <c r="D294" s="244" t="s">
        <v>143</v>
      </c>
      <c r="E294" s="40"/>
      <c r="F294" s="245" t="s">
        <v>385</v>
      </c>
      <c r="G294" s="40"/>
      <c r="H294" s="40"/>
      <c r="I294" s="197"/>
      <c r="J294" s="40"/>
      <c r="K294" s="40"/>
      <c r="L294" s="44"/>
      <c r="M294" s="246"/>
      <c r="N294" s="247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143</v>
      </c>
      <c r="AU294" s="17" t="s">
        <v>83</v>
      </c>
    </row>
    <row r="295" s="15" customFormat="1">
      <c r="A295" s="15"/>
      <c r="B295" s="270"/>
      <c r="C295" s="271"/>
      <c r="D295" s="244" t="s">
        <v>154</v>
      </c>
      <c r="E295" s="272" t="s">
        <v>1</v>
      </c>
      <c r="F295" s="273" t="s">
        <v>386</v>
      </c>
      <c r="G295" s="271"/>
      <c r="H295" s="272" t="s">
        <v>1</v>
      </c>
      <c r="I295" s="274"/>
      <c r="J295" s="271"/>
      <c r="K295" s="271"/>
      <c r="L295" s="275"/>
      <c r="M295" s="276"/>
      <c r="N295" s="277"/>
      <c r="O295" s="277"/>
      <c r="P295" s="277"/>
      <c r="Q295" s="277"/>
      <c r="R295" s="277"/>
      <c r="S295" s="277"/>
      <c r="T295" s="278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9" t="s">
        <v>154</v>
      </c>
      <c r="AU295" s="279" t="s">
        <v>83</v>
      </c>
      <c r="AV295" s="15" t="s">
        <v>81</v>
      </c>
      <c r="AW295" s="15" t="s">
        <v>30</v>
      </c>
      <c r="AX295" s="15" t="s">
        <v>73</v>
      </c>
      <c r="AY295" s="279" t="s">
        <v>135</v>
      </c>
    </row>
    <row r="296" s="15" customFormat="1">
      <c r="A296" s="15"/>
      <c r="B296" s="270"/>
      <c r="C296" s="271"/>
      <c r="D296" s="244" t="s">
        <v>154</v>
      </c>
      <c r="E296" s="272" t="s">
        <v>1</v>
      </c>
      <c r="F296" s="273" t="s">
        <v>387</v>
      </c>
      <c r="G296" s="271"/>
      <c r="H296" s="272" t="s">
        <v>1</v>
      </c>
      <c r="I296" s="274"/>
      <c r="J296" s="271"/>
      <c r="K296" s="271"/>
      <c r="L296" s="275"/>
      <c r="M296" s="276"/>
      <c r="N296" s="277"/>
      <c r="O296" s="277"/>
      <c r="P296" s="277"/>
      <c r="Q296" s="277"/>
      <c r="R296" s="277"/>
      <c r="S296" s="277"/>
      <c r="T296" s="278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79" t="s">
        <v>154</v>
      </c>
      <c r="AU296" s="279" t="s">
        <v>83</v>
      </c>
      <c r="AV296" s="15" t="s">
        <v>81</v>
      </c>
      <c r="AW296" s="15" t="s">
        <v>30</v>
      </c>
      <c r="AX296" s="15" t="s">
        <v>73</v>
      </c>
      <c r="AY296" s="279" t="s">
        <v>135</v>
      </c>
    </row>
    <row r="297" s="13" customFormat="1">
      <c r="A297" s="13"/>
      <c r="B297" s="248"/>
      <c r="C297" s="249"/>
      <c r="D297" s="244" t="s">
        <v>154</v>
      </c>
      <c r="E297" s="250" t="s">
        <v>1</v>
      </c>
      <c r="F297" s="251" t="s">
        <v>388</v>
      </c>
      <c r="G297" s="249"/>
      <c r="H297" s="252">
        <v>43.262</v>
      </c>
      <c r="I297" s="253"/>
      <c r="J297" s="249"/>
      <c r="K297" s="249"/>
      <c r="L297" s="254"/>
      <c r="M297" s="255"/>
      <c r="N297" s="256"/>
      <c r="O297" s="256"/>
      <c r="P297" s="256"/>
      <c r="Q297" s="256"/>
      <c r="R297" s="256"/>
      <c r="S297" s="256"/>
      <c r="T297" s="25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8" t="s">
        <v>154</v>
      </c>
      <c r="AU297" s="258" t="s">
        <v>83</v>
      </c>
      <c r="AV297" s="13" t="s">
        <v>83</v>
      </c>
      <c r="AW297" s="13" t="s">
        <v>30</v>
      </c>
      <c r="AX297" s="13" t="s">
        <v>73</v>
      </c>
      <c r="AY297" s="258" t="s">
        <v>135</v>
      </c>
    </row>
    <row r="298" s="15" customFormat="1">
      <c r="A298" s="15"/>
      <c r="B298" s="270"/>
      <c r="C298" s="271"/>
      <c r="D298" s="244" t="s">
        <v>154</v>
      </c>
      <c r="E298" s="272" t="s">
        <v>1</v>
      </c>
      <c r="F298" s="273" t="s">
        <v>389</v>
      </c>
      <c r="G298" s="271"/>
      <c r="H298" s="272" t="s">
        <v>1</v>
      </c>
      <c r="I298" s="274"/>
      <c r="J298" s="271"/>
      <c r="K298" s="271"/>
      <c r="L298" s="275"/>
      <c r="M298" s="276"/>
      <c r="N298" s="277"/>
      <c r="O298" s="277"/>
      <c r="P298" s="277"/>
      <c r="Q298" s="277"/>
      <c r="R298" s="277"/>
      <c r="S298" s="277"/>
      <c r="T298" s="278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9" t="s">
        <v>154</v>
      </c>
      <c r="AU298" s="279" t="s">
        <v>83</v>
      </c>
      <c r="AV298" s="15" t="s">
        <v>81</v>
      </c>
      <c r="AW298" s="15" t="s">
        <v>30</v>
      </c>
      <c r="AX298" s="15" t="s">
        <v>73</v>
      </c>
      <c r="AY298" s="279" t="s">
        <v>135</v>
      </c>
    </row>
    <row r="299" s="13" customFormat="1">
      <c r="A299" s="13"/>
      <c r="B299" s="248"/>
      <c r="C299" s="249"/>
      <c r="D299" s="244" t="s">
        <v>154</v>
      </c>
      <c r="E299" s="250" t="s">
        <v>1</v>
      </c>
      <c r="F299" s="251" t="s">
        <v>390</v>
      </c>
      <c r="G299" s="249"/>
      <c r="H299" s="252">
        <v>25.463999999999999</v>
      </c>
      <c r="I299" s="253"/>
      <c r="J299" s="249"/>
      <c r="K299" s="249"/>
      <c r="L299" s="254"/>
      <c r="M299" s="255"/>
      <c r="N299" s="256"/>
      <c r="O299" s="256"/>
      <c r="P299" s="256"/>
      <c r="Q299" s="256"/>
      <c r="R299" s="256"/>
      <c r="S299" s="256"/>
      <c r="T299" s="25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8" t="s">
        <v>154</v>
      </c>
      <c r="AU299" s="258" t="s">
        <v>83</v>
      </c>
      <c r="AV299" s="13" t="s">
        <v>83</v>
      </c>
      <c r="AW299" s="13" t="s">
        <v>30</v>
      </c>
      <c r="AX299" s="13" t="s">
        <v>73</v>
      </c>
      <c r="AY299" s="258" t="s">
        <v>135</v>
      </c>
    </row>
    <row r="300" s="14" customFormat="1">
      <c r="A300" s="14"/>
      <c r="B300" s="259"/>
      <c r="C300" s="260"/>
      <c r="D300" s="244" t="s">
        <v>154</v>
      </c>
      <c r="E300" s="261" t="s">
        <v>1</v>
      </c>
      <c r="F300" s="262" t="s">
        <v>155</v>
      </c>
      <c r="G300" s="260"/>
      <c r="H300" s="263">
        <v>68.725999999999999</v>
      </c>
      <c r="I300" s="264"/>
      <c r="J300" s="260"/>
      <c r="K300" s="260"/>
      <c r="L300" s="265"/>
      <c r="M300" s="266"/>
      <c r="N300" s="267"/>
      <c r="O300" s="267"/>
      <c r="P300" s="267"/>
      <c r="Q300" s="267"/>
      <c r="R300" s="267"/>
      <c r="S300" s="267"/>
      <c r="T300" s="26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9" t="s">
        <v>154</v>
      </c>
      <c r="AU300" s="269" t="s">
        <v>83</v>
      </c>
      <c r="AV300" s="14" t="s">
        <v>141</v>
      </c>
      <c r="AW300" s="14" t="s">
        <v>30</v>
      </c>
      <c r="AX300" s="14" t="s">
        <v>81</v>
      </c>
      <c r="AY300" s="269" t="s">
        <v>135</v>
      </c>
    </row>
    <row r="301" s="2" customFormat="1" ht="24.15" customHeight="1">
      <c r="A301" s="38"/>
      <c r="B301" s="39"/>
      <c r="C301" s="230" t="s">
        <v>391</v>
      </c>
      <c r="D301" s="230" t="s">
        <v>137</v>
      </c>
      <c r="E301" s="231" t="s">
        <v>392</v>
      </c>
      <c r="F301" s="232" t="s">
        <v>393</v>
      </c>
      <c r="G301" s="233" t="s">
        <v>200</v>
      </c>
      <c r="H301" s="234">
        <v>6.8570000000000002</v>
      </c>
      <c r="I301" s="235"/>
      <c r="J301" s="236">
        <f>ROUND(I301*H301,2)</f>
        <v>0</v>
      </c>
      <c r="K301" s="237"/>
      <c r="L301" s="44"/>
      <c r="M301" s="238" t="s">
        <v>1</v>
      </c>
      <c r="N301" s="239" t="s">
        <v>38</v>
      </c>
      <c r="O301" s="91"/>
      <c r="P301" s="240">
        <f>O301*H301</f>
        <v>0</v>
      </c>
      <c r="Q301" s="240">
        <v>2.45329</v>
      </c>
      <c r="R301" s="240">
        <f>Q301*H301</f>
        <v>16.822209530000002</v>
      </c>
      <c r="S301" s="240">
        <v>0</v>
      </c>
      <c r="T301" s="241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42" t="s">
        <v>141</v>
      </c>
      <c r="AT301" s="242" t="s">
        <v>137</v>
      </c>
      <c r="AU301" s="242" t="s">
        <v>83</v>
      </c>
      <c r="AY301" s="17" t="s">
        <v>135</v>
      </c>
      <c r="BE301" s="243">
        <f>IF(N301="základní",J301,0)</f>
        <v>0</v>
      </c>
      <c r="BF301" s="243">
        <f>IF(N301="snížená",J301,0)</f>
        <v>0</v>
      </c>
      <c r="BG301" s="243">
        <f>IF(N301="zákl. přenesená",J301,0)</f>
        <v>0</v>
      </c>
      <c r="BH301" s="243">
        <f>IF(N301="sníž. přenesená",J301,0)</f>
        <v>0</v>
      </c>
      <c r="BI301" s="243">
        <f>IF(N301="nulová",J301,0)</f>
        <v>0</v>
      </c>
      <c r="BJ301" s="17" t="s">
        <v>81</v>
      </c>
      <c r="BK301" s="243">
        <f>ROUND(I301*H301,2)</f>
        <v>0</v>
      </c>
      <c r="BL301" s="17" t="s">
        <v>141</v>
      </c>
      <c r="BM301" s="242" t="s">
        <v>394</v>
      </c>
    </row>
    <row r="302" s="2" customFormat="1">
      <c r="A302" s="38"/>
      <c r="B302" s="39"/>
      <c r="C302" s="40"/>
      <c r="D302" s="244" t="s">
        <v>143</v>
      </c>
      <c r="E302" s="40"/>
      <c r="F302" s="245" t="s">
        <v>395</v>
      </c>
      <c r="G302" s="40"/>
      <c r="H302" s="40"/>
      <c r="I302" s="197"/>
      <c r="J302" s="40"/>
      <c r="K302" s="40"/>
      <c r="L302" s="44"/>
      <c r="M302" s="246"/>
      <c r="N302" s="247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143</v>
      </c>
      <c r="AU302" s="17" t="s">
        <v>83</v>
      </c>
    </row>
    <row r="303" s="15" customFormat="1">
      <c r="A303" s="15"/>
      <c r="B303" s="270"/>
      <c r="C303" s="271"/>
      <c r="D303" s="244" t="s">
        <v>154</v>
      </c>
      <c r="E303" s="272" t="s">
        <v>1</v>
      </c>
      <c r="F303" s="273" t="s">
        <v>396</v>
      </c>
      <c r="G303" s="271"/>
      <c r="H303" s="272" t="s">
        <v>1</v>
      </c>
      <c r="I303" s="274"/>
      <c r="J303" s="271"/>
      <c r="K303" s="271"/>
      <c r="L303" s="275"/>
      <c r="M303" s="276"/>
      <c r="N303" s="277"/>
      <c r="O303" s="277"/>
      <c r="P303" s="277"/>
      <c r="Q303" s="277"/>
      <c r="R303" s="277"/>
      <c r="S303" s="277"/>
      <c r="T303" s="278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9" t="s">
        <v>154</v>
      </c>
      <c r="AU303" s="279" t="s">
        <v>83</v>
      </c>
      <c r="AV303" s="15" t="s">
        <v>81</v>
      </c>
      <c r="AW303" s="15" t="s">
        <v>30</v>
      </c>
      <c r="AX303" s="15" t="s">
        <v>73</v>
      </c>
      <c r="AY303" s="279" t="s">
        <v>135</v>
      </c>
    </row>
    <row r="304" s="13" customFormat="1">
      <c r="A304" s="13"/>
      <c r="B304" s="248"/>
      <c r="C304" s="249"/>
      <c r="D304" s="244" t="s">
        <v>154</v>
      </c>
      <c r="E304" s="250" t="s">
        <v>1</v>
      </c>
      <c r="F304" s="251" t="s">
        <v>397</v>
      </c>
      <c r="G304" s="249"/>
      <c r="H304" s="252">
        <v>0.87</v>
      </c>
      <c r="I304" s="253"/>
      <c r="J304" s="249"/>
      <c r="K304" s="249"/>
      <c r="L304" s="254"/>
      <c r="M304" s="255"/>
      <c r="N304" s="256"/>
      <c r="O304" s="256"/>
      <c r="P304" s="256"/>
      <c r="Q304" s="256"/>
      <c r="R304" s="256"/>
      <c r="S304" s="256"/>
      <c r="T304" s="25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8" t="s">
        <v>154</v>
      </c>
      <c r="AU304" s="258" t="s">
        <v>83</v>
      </c>
      <c r="AV304" s="13" t="s">
        <v>83</v>
      </c>
      <c r="AW304" s="13" t="s">
        <v>30</v>
      </c>
      <c r="AX304" s="13" t="s">
        <v>73</v>
      </c>
      <c r="AY304" s="258" t="s">
        <v>135</v>
      </c>
    </row>
    <row r="305" s="15" customFormat="1">
      <c r="A305" s="15"/>
      <c r="B305" s="270"/>
      <c r="C305" s="271"/>
      <c r="D305" s="244" t="s">
        <v>154</v>
      </c>
      <c r="E305" s="272" t="s">
        <v>1</v>
      </c>
      <c r="F305" s="273" t="s">
        <v>398</v>
      </c>
      <c r="G305" s="271"/>
      <c r="H305" s="272" t="s">
        <v>1</v>
      </c>
      <c r="I305" s="274"/>
      <c r="J305" s="271"/>
      <c r="K305" s="271"/>
      <c r="L305" s="275"/>
      <c r="M305" s="276"/>
      <c r="N305" s="277"/>
      <c r="O305" s="277"/>
      <c r="P305" s="277"/>
      <c r="Q305" s="277"/>
      <c r="R305" s="277"/>
      <c r="S305" s="277"/>
      <c r="T305" s="278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79" t="s">
        <v>154</v>
      </c>
      <c r="AU305" s="279" t="s">
        <v>83</v>
      </c>
      <c r="AV305" s="15" t="s">
        <v>81</v>
      </c>
      <c r="AW305" s="15" t="s">
        <v>30</v>
      </c>
      <c r="AX305" s="15" t="s">
        <v>73</v>
      </c>
      <c r="AY305" s="279" t="s">
        <v>135</v>
      </c>
    </row>
    <row r="306" s="13" customFormat="1">
      <c r="A306" s="13"/>
      <c r="B306" s="248"/>
      <c r="C306" s="249"/>
      <c r="D306" s="244" t="s">
        <v>154</v>
      </c>
      <c r="E306" s="250" t="s">
        <v>1</v>
      </c>
      <c r="F306" s="251" t="s">
        <v>399</v>
      </c>
      <c r="G306" s="249"/>
      <c r="H306" s="252">
        <v>4.077</v>
      </c>
      <c r="I306" s="253"/>
      <c r="J306" s="249"/>
      <c r="K306" s="249"/>
      <c r="L306" s="254"/>
      <c r="M306" s="255"/>
      <c r="N306" s="256"/>
      <c r="O306" s="256"/>
      <c r="P306" s="256"/>
      <c r="Q306" s="256"/>
      <c r="R306" s="256"/>
      <c r="S306" s="256"/>
      <c r="T306" s="25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8" t="s">
        <v>154</v>
      </c>
      <c r="AU306" s="258" t="s">
        <v>83</v>
      </c>
      <c r="AV306" s="13" t="s">
        <v>83</v>
      </c>
      <c r="AW306" s="13" t="s">
        <v>30</v>
      </c>
      <c r="AX306" s="13" t="s">
        <v>73</v>
      </c>
      <c r="AY306" s="258" t="s">
        <v>135</v>
      </c>
    </row>
    <row r="307" s="13" customFormat="1">
      <c r="A307" s="13"/>
      <c r="B307" s="248"/>
      <c r="C307" s="249"/>
      <c r="D307" s="244" t="s">
        <v>154</v>
      </c>
      <c r="E307" s="250" t="s">
        <v>1</v>
      </c>
      <c r="F307" s="251" t="s">
        <v>400</v>
      </c>
      <c r="G307" s="249"/>
      <c r="H307" s="252">
        <v>1.9099999999999999</v>
      </c>
      <c r="I307" s="253"/>
      <c r="J307" s="249"/>
      <c r="K307" s="249"/>
      <c r="L307" s="254"/>
      <c r="M307" s="255"/>
      <c r="N307" s="256"/>
      <c r="O307" s="256"/>
      <c r="P307" s="256"/>
      <c r="Q307" s="256"/>
      <c r="R307" s="256"/>
      <c r="S307" s="256"/>
      <c r="T307" s="25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8" t="s">
        <v>154</v>
      </c>
      <c r="AU307" s="258" t="s">
        <v>83</v>
      </c>
      <c r="AV307" s="13" t="s">
        <v>83</v>
      </c>
      <c r="AW307" s="13" t="s">
        <v>30</v>
      </c>
      <c r="AX307" s="13" t="s">
        <v>73</v>
      </c>
      <c r="AY307" s="258" t="s">
        <v>135</v>
      </c>
    </row>
    <row r="308" s="14" customFormat="1">
      <c r="A308" s="14"/>
      <c r="B308" s="259"/>
      <c r="C308" s="260"/>
      <c r="D308" s="244" t="s">
        <v>154</v>
      </c>
      <c r="E308" s="261" t="s">
        <v>1</v>
      </c>
      <c r="F308" s="262" t="s">
        <v>155</v>
      </c>
      <c r="G308" s="260"/>
      <c r="H308" s="263">
        <v>6.8570000000000002</v>
      </c>
      <c r="I308" s="264"/>
      <c r="J308" s="260"/>
      <c r="K308" s="260"/>
      <c r="L308" s="265"/>
      <c r="M308" s="266"/>
      <c r="N308" s="267"/>
      <c r="O308" s="267"/>
      <c r="P308" s="267"/>
      <c r="Q308" s="267"/>
      <c r="R308" s="267"/>
      <c r="S308" s="267"/>
      <c r="T308" s="26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9" t="s">
        <v>154</v>
      </c>
      <c r="AU308" s="269" t="s">
        <v>83</v>
      </c>
      <c r="AV308" s="14" t="s">
        <v>141</v>
      </c>
      <c r="AW308" s="14" t="s">
        <v>30</v>
      </c>
      <c r="AX308" s="14" t="s">
        <v>81</v>
      </c>
      <c r="AY308" s="269" t="s">
        <v>135</v>
      </c>
    </row>
    <row r="309" s="2" customFormat="1" ht="21.75" customHeight="1">
      <c r="A309" s="38"/>
      <c r="B309" s="39"/>
      <c r="C309" s="230" t="s">
        <v>401</v>
      </c>
      <c r="D309" s="230" t="s">
        <v>137</v>
      </c>
      <c r="E309" s="231" t="s">
        <v>402</v>
      </c>
      <c r="F309" s="232" t="s">
        <v>403</v>
      </c>
      <c r="G309" s="233" t="s">
        <v>291</v>
      </c>
      <c r="H309" s="234">
        <v>0.81000000000000005</v>
      </c>
      <c r="I309" s="235"/>
      <c r="J309" s="236">
        <f>ROUND(I309*H309,2)</f>
        <v>0</v>
      </c>
      <c r="K309" s="237"/>
      <c r="L309" s="44"/>
      <c r="M309" s="238" t="s">
        <v>1</v>
      </c>
      <c r="N309" s="239" t="s">
        <v>38</v>
      </c>
      <c r="O309" s="91"/>
      <c r="P309" s="240">
        <f>O309*H309</f>
        <v>0</v>
      </c>
      <c r="Q309" s="240">
        <v>1.0584</v>
      </c>
      <c r="R309" s="240">
        <f>Q309*H309</f>
        <v>0.85730400000000007</v>
      </c>
      <c r="S309" s="240">
        <v>0</v>
      </c>
      <c r="T309" s="241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42" t="s">
        <v>141</v>
      </c>
      <c r="AT309" s="242" t="s">
        <v>137</v>
      </c>
      <c r="AU309" s="242" t="s">
        <v>83</v>
      </c>
      <c r="AY309" s="17" t="s">
        <v>135</v>
      </c>
      <c r="BE309" s="243">
        <f>IF(N309="základní",J309,0)</f>
        <v>0</v>
      </c>
      <c r="BF309" s="243">
        <f>IF(N309="snížená",J309,0)</f>
        <v>0</v>
      </c>
      <c r="BG309" s="243">
        <f>IF(N309="zákl. přenesená",J309,0)</f>
        <v>0</v>
      </c>
      <c r="BH309" s="243">
        <f>IF(N309="sníž. přenesená",J309,0)</f>
        <v>0</v>
      </c>
      <c r="BI309" s="243">
        <f>IF(N309="nulová",J309,0)</f>
        <v>0</v>
      </c>
      <c r="BJ309" s="17" t="s">
        <v>81</v>
      </c>
      <c r="BK309" s="243">
        <f>ROUND(I309*H309,2)</f>
        <v>0</v>
      </c>
      <c r="BL309" s="17" t="s">
        <v>141</v>
      </c>
      <c r="BM309" s="242" t="s">
        <v>404</v>
      </c>
    </row>
    <row r="310" s="2" customFormat="1">
      <c r="A310" s="38"/>
      <c r="B310" s="39"/>
      <c r="C310" s="40"/>
      <c r="D310" s="244" t="s">
        <v>143</v>
      </c>
      <c r="E310" s="40"/>
      <c r="F310" s="245" t="s">
        <v>405</v>
      </c>
      <c r="G310" s="40"/>
      <c r="H310" s="40"/>
      <c r="I310" s="197"/>
      <c r="J310" s="40"/>
      <c r="K310" s="40"/>
      <c r="L310" s="44"/>
      <c r="M310" s="246"/>
      <c r="N310" s="247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143</v>
      </c>
      <c r="AU310" s="17" t="s">
        <v>83</v>
      </c>
    </row>
    <row r="311" s="15" customFormat="1">
      <c r="A311" s="15"/>
      <c r="B311" s="270"/>
      <c r="C311" s="271"/>
      <c r="D311" s="244" t="s">
        <v>154</v>
      </c>
      <c r="E311" s="272" t="s">
        <v>1</v>
      </c>
      <c r="F311" s="273" t="s">
        <v>406</v>
      </c>
      <c r="G311" s="271"/>
      <c r="H311" s="272" t="s">
        <v>1</v>
      </c>
      <c r="I311" s="274"/>
      <c r="J311" s="271"/>
      <c r="K311" s="271"/>
      <c r="L311" s="275"/>
      <c r="M311" s="276"/>
      <c r="N311" s="277"/>
      <c r="O311" s="277"/>
      <c r="P311" s="277"/>
      <c r="Q311" s="277"/>
      <c r="R311" s="277"/>
      <c r="S311" s="277"/>
      <c r="T311" s="278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79" t="s">
        <v>154</v>
      </c>
      <c r="AU311" s="279" t="s">
        <v>83</v>
      </c>
      <c r="AV311" s="15" t="s">
        <v>81</v>
      </c>
      <c r="AW311" s="15" t="s">
        <v>30</v>
      </c>
      <c r="AX311" s="15" t="s">
        <v>73</v>
      </c>
      <c r="AY311" s="279" t="s">
        <v>135</v>
      </c>
    </row>
    <row r="312" s="15" customFormat="1">
      <c r="A312" s="15"/>
      <c r="B312" s="270"/>
      <c r="C312" s="271"/>
      <c r="D312" s="244" t="s">
        <v>154</v>
      </c>
      <c r="E312" s="272" t="s">
        <v>1</v>
      </c>
      <c r="F312" s="273" t="s">
        <v>407</v>
      </c>
      <c r="G312" s="271"/>
      <c r="H312" s="272" t="s">
        <v>1</v>
      </c>
      <c r="I312" s="274"/>
      <c r="J312" s="271"/>
      <c r="K312" s="271"/>
      <c r="L312" s="275"/>
      <c r="M312" s="276"/>
      <c r="N312" s="277"/>
      <c r="O312" s="277"/>
      <c r="P312" s="277"/>
      <c r="Q312" s="277"/>
      <c r="R312" s="277"/>
      <c r="S312" s="277"/>
      <c r="T312" s="278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9" t="s">
        <v>154</v>
      </c>
      <c r="AU312" s="279" t="s">
        <v>83</v>
      </c>
      <c r="AV312" s="15" t="s">
        <v>81</v>
      </c>
      <c r="AW312" s="15" t="s">
        <v>30</v>
      </c>
      <c r="AX312" s="15" t="s">
        <v>73</v>
      </c>
      <c r="AY312" s="279" t="s">
        <v>135</v>
      </c>
    </row>
    <row r="313" s="13" customFormat="1">
      <c r="A313" s="13"/>
      <c r="B313" s="248"/>
      <c r="C313" s="249"/>
      <c r="D313" s="244" t="s">
        <v>154</v>
      </c>
      <c r="E313" s="250" t="s">
        <v>1</v>
      </c>
      <c r="F313" s="251" t="s">
        <v>408</v>
      </c>
      <c r="G313" s="249"/>
      <c r="H313" s="252">
        <v>0.34999999999999998</v>
      </c>
      <c r="I313" s="253"/>
      <c r="J313" s="249"/>
      <c r="K313" s="249"/>
      <c r="L313" s="254"/>
      <c r="M313" s="255"/>
      <c r="N313" s="256"/>
      <c r="O313" s="256"/>
      <c r="P313" s="256"/>
      <c r="Q313" s="256"/>
      <c r="R313" s="256"/>
      <c r="S313" s="256"/>
      <c r="T313" s="25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8" t="s">
        <v>154</v>
      </c>
      <c r="AU313" s="258" t="s">
        <v>83</v>
      </c>
      <c r="AV313" s="13" t="s">
        <v>83</v>
      </c>
      <c r="AW313" s="13" t="s">
        <v>30</v>
      </c>
      <c r="AX313" s="13" t="s">
        <v>73</v>
      </c>
      <c r="AY313" s="258" t="s">
        <v>135</v>
      </c>
    </row>
    <row r="314" s="15" customFormat="1">
      <c r="A314" s="15"/>
      <c r="B314" s="270"/>
      <c r="C314" s="271"/>
      <c r="D314" s="244" t="s">
        <v>154</v>
      </c>
      <c r="E314" s="272" t="s">
        <v>1</v>
      </c>
      <c r="F314" s="273" t="s">
        <v>409</v>
      </c>
      <c r="G314" s="271"/>
      <c r="H314" s="272" t="s">
        <v>1</v>
      </c>
      <c r="I314" s="274"/>
      <c r="J314" s="271"/>
      <c r="K314" s="271"/>
      <c r="L314" s="275"/>
      <c r="M314" s="276"/>
      <c r="N314" s="277"/>
      <c r="O314" s="277"/>
      <c r="P314" s="277"/>
      <c r="Q314" s="277"/>
      <c r="R314" s="277"/>
      <c r="S314" s="277"/>
      <c r="T314" s="278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9" t="s">
        <v>154</v>
      </c>
      <c r="AU314" s="279" t="s">
        <v>83</v>
      </c>
      <c r="AV314" s="15" t="s">
        <v>81</v>
      </c>
      <c r="AW314" s="15" t="s">
        <v>30</v>
      </c>
      <c r="AX314" s="15" t="s">
        <v>73</v>
      </c>
      <c r="AY314" s="279" t="s">
        <v>135</v>
      </c>
    </row>
    <row r="315" s="13" customFormat="1">
      <c r="A315" s="13"/>
      <c r="B315" s="248"/>
      <c r="C315" s="249"/>
      <c r="D315" s="244" t="s">
        <v>154</v>
      </c>
      <c r="E315" s="250" t="s">
        <v>1</v>
      </c>
      <c r="F315" s="251" t="s">
        <v>410</v>
      </c>
      <c r="G315" s="249"/>
      <c r="H315" s="252">
        <v>0.32500000000000001</v>
      </c>
      <c r="I315" s="253"/>
      <c r="J315" s="249"/>
      <c r="K315" s="249"/>
      <c r="L315" s="254"/>
      <c r="M315" s="255"/>
      <c r="N315" s="256"/>
      <c r="O315" s="256"/>
      <c r="P315" s="256"/>
      <c r="Q315" s="256"/>
      <c r="R315" s="256"/>
      <c r="S315" s="256"/>
      <c r="T315" s="25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8" t="s">
        <v>154</v>
      </c>
      <c r="AU315" s="258" t="s">
        <v>83</v>
      </c>
      <c r="AV315" s="13" t="s">
        <v>83</v>
      </c>
      <c r="AW315" s="13" t="s">
        <v>30</v>
      </c>
      <c r="AX315" s="13" t="s">
        <v>73</v>
      </c>
      <c r="AY315" s="258" t="s">
        <v>135</v>
      </c>
    </row>
    <row r="316" s="14" customFormat="1">
      <c r="A316" s="14"/>
      <c r="B316" s="259"/>
      <c r="C316" s="260"/>
      <c r="D316" s="244" t="s">
        <v>154</v>
      </c>
      <c r="E316" s="261" t="s">
        <v>1</v>
      </c>
      <c r="F316" s="262" t="s">
        <v>155</v>
      </c>
      <c r="G316" s="260"/>
      <c r="H316" s="263">
        <v>0.67500000000000004</v>
      </c>
      <c r="I316" s="264"/>
      <c r="J316" s="260"/>
      <c r="K316" s="260"/>
      <c r="L316" s="265"/>
      <c r="M316" s="266"/>
      <c r="N316" s="267"/>
      <c r="O316" s="267"/>
      <c r="P316" s="267"/>
      <c r="Q316" s="267"/>
      <c r="R316" s="267"/>
      <c r="S316" s="267"/>
      <c r="T316" s="268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9" t="s">
        <v>154</v>
      </c>
      <c r="AU316" s="269" t="s">
        <v>83</v>
      </c>
      <c r="AV316" s="14" t="s">
        <v>141</v>
      </c>
      <c r="AW316" s="14" t="s">
        <v>30</v>
      </c>
      <c r="AX316" s="14" t="s">
        <v>73</v>
      </c>
      <c r="AY316" s="269" t="s">
        <v>135</v>
      </c>
    </row>
    <row r="317" s="13" customFormat="1">
      <c r="A317" s="13"/>
      <c r="B317" s="248"/>
      <c r="C317" s="249"/>
      <c r="D317" s="244" t="s">
        <v>154</v>
      </c>
      <c r="E317" s="250" t="s">
        <v>1</v>
      </c>
      <c r="F317" s="251" t="s">
        <v>411</v>
      </c>
      <c r="G317" s="249"/>
      <c r="H317" s="252">
        <v>0.81000000000000005</v>
      </c>
      <c r="I317" s="253"/>
      <c r="J317" s="249"/>
      <c r="K317" s="249"/>
      <c r="L317" s="254"/>
      <c r="M317" s="255"/>
      <c r="N317" s="256"/>
      <c r="O317" s="256"/>
      <c r="P317" s="256"/>
      <c r="Q317" s="256"/>
      <c r="R317" s="256"/>
      <c r="S317" s="256"/>
      <c r="T317" s="25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8" t="s">
        <v>154</v>
      </c>
      <c r="AU317" s="258" t="s">
        <v>83</v>
      </c>
      <c r="AV317" s="13" t="s">
        <v>83</v>
      </c>
      <c r="AW317" s="13" t="s">
        <v>30</v>
      </c>
      <c r="AX317" s="13" t="s">
        <v>81</v>
      </c>
      <c r="AY317" s="258" t="s">
        <v>135</v>
      </c>
    </row>
    <row r="318" s="2" customFormat="1" ht="21.75" customHeight="1">
      <c r="A318" s="38"/>
      <c r="B318" s="39"/>
      <c r="C318" s="230" t="s">
        <v>412</v>
      </c>
      <c r="D318" s="230" t="s">
        <v>137</v>
      </c>
      <c r="E318" s="231" t="s">
        <v>413</v>
      </c>
      <c r="F318" s="232" t="s">
        <v>414</v>
      </c>
      <c r="G318" s="233" t="s">
        <v>415</v>
      </c>
      <c r="H318" s="234">
        <v>176.46000000000001</v>
      </c>
      <c r="I318" s="235"/>
      <c r="J318" s="236">
        <f>ROUND(I318*H318,2)</f>
        <v>0</v>
      </c>
      <c r="K318" s="237"/>
      <c r="L318" s="44"/>
      <c r="M318" s="238" t="s">
        <v>1</v>
      </c>
      <c r="N318" s="239" t="s">
        <v>38</v>
      </c>
      <c r="O318" s="91"/>
      <c r="P318" s="240">
        <f>O318*H318</f>
        <v>0</v>
      </c>
      <c r="Q318" s="240">
        <v>0</v>
      </c>
      <c r="R318" s="240">
        <f>Q318*H318</f>
        <v>0</v>
      </c>
      <c r="S318" s="240">
        <v>0</v>
      </c>
      <c r="T318" s="241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42" t="s">
        <v>141</v>
      </c>
      <c r="AT318" s="242" t="s">
        <v>137</v>
      </c>
      <c r="AU318" s="242" t="s">
        <v>83</v>
      </c>
      <c r="AY318" s="17" t="s">
        <v>135</v>
      </c>
      <c r="BE318" s="243">
        <f>IF(N318="základní",J318,0)</f>
        <v>0</v>
      </c>
      <c r="BF318" s="243">
        <f>IF(N318="snížená",J318,0)</f>
        <v>0</v>
      </c>
      <c r="BG318" s="243">
        <f>IF(N318="zákl. přenesená",J318,0)</f>
        <v>0</v>
      </c>
      <c r="BH318" s="243">
        <f>IF(N318="sníž. přenesená",J318,0)</f>
        <v>0</v>
      </c>
      <c r="BI318" s="243">
        <f>IF(N318="nulová",J318,0)</f>
        <v>0</v>
      </c>
      <c r="BJ318" s="17" t="s">
        <v>81</v>
      </c>
      <c r="BK318" s="243">
        <f>ROUND(I318*H318,2)</f>
        <v>0</v>
      </c>
      <c r="BL318" s="17" t="s">
        <v>141</v>
      </c>
      <c r="BM318" s="242" t="s">
        <v>416</v>
      </c>
    </row>
    <row r="319" s="2" customFormat="1">
      <c r="A319" s="38"/>
      <c r="B319" s="39"/>
      <c r="C319" s="40"/>
      <c r="D319" s="244" t="s">
        <v>143</v>
      </c>
      <c r="E319" s="40"/>
      <c r="F319" s="245" t="s">
        <v>414</v>
      </c>
      <c r="G319" s="40"/>
      <c r="H319" s="40"/>
      <c r="I319" s="197"/>
      <c r="J319" s="40"/>
      <c r="K319" s="40"/>
      <c r="L319" s="44"/>
      <c r="M319" s="246"/>
      <c r="N319" s="247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143</v>
      </c>
      <c r="AU319" s="17" t="s">
        <v>83</v>
      </c>
    </row>
    <row r="320" s="13" customFormat="1">
      <c r="A320" s="13"/>
      <c r="B320" s="248"/>
      <c r="C320" s="249"/>
      <c r="D320" s="244" t="s">
        <v>154</v>
      </c>
      <c r="E320" s="250" t="s">
        <v>1</v>
      </c>
      <c r="F320" s="251" t="s">
        <v>417</v>
      </c>
      <c r="G320" s="249"/>
      <c r="H320" s="252">
        <v>43.880000000000003</v>
      </c>
      <c r="I320" s="253"/>
      <c r="J320" s="249"/>
      <c r="K320" s="249"/>
      <c r="L320" s="254"/>
      <c r="M320" s="255"/>
      <c r="N320" s="256"/>
      <c r="O320" s="256"/>
      <c r="P320" s="256"/>
      <c r="Q320" s="256"/>
      <c r="R320" s="256"/>
      <c r="S320" s="256"/>
      <c r="T320" s="25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8" t="s">
        <v>154</v>
      </c>
      <c r="AU320" s="258" t="s">
        <v>83</v>
      </c>
      <c r="AV320" s="13" t="s">
        <v>83</v>
      </c>
      <c r="AW320" s="13" t="s">
        <v>30</v>
      </c>
      <c r="AX320" s="13" t="s">
        <v>73</v>
      </c>
      <c r="AY320" s="258" t="s">
        <v>135</v>
      </c>
    </row>
    <row r="321" s="13" customFormat="1">
      <c r="A321" s="13"/>
      <c r="B321" s="248"/>
      <c r="C321" s="249"/>
      <c r="D321" s="244" t="s">
        <v>154</v>
      </c>
      <c r="E321" s="250" t="s">
        <v>1</v>
      </c>
      <c r="F321" s="251" t="s">
        <v>418</v>
      </c>
      <c r="G321" s="249"/>
      <c r="H321" s="252">
        <v>2.6499999999999999</v>
      </c>
      <c r="I321" s="253"/>
      <c r="J321" s="249"/>
      <c r="K321" s="249"/>
      <c r="L321" s="254"/>
      <c r="M321" s="255"/>
      <c r="N321" s="256"/>
      <c r="O321" s="256"/>
      <c r="P321" s="256"/>
      <c r="Q321" s="256"/>
      <c r="R321" s="256"/>
      <c r="S321" s="256"/>
      <c r="T321" s="25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8" t="s">
        <v>154</v>
      </c>
      <c r="AU321" s="258" t="s">
        <v>83</v>
      </c>
      <c r="AV321" s="13" t="s">
        <v>83</v>
      </c>
      <c r="AW321" s="13" t="s">
        <v>30</v>
      </c>
      <c r="AX321" s="13" t="s">
        <v>73</v>
      </c>
      <c r="AY321" s="258" t="s">
        <v>135</v>
      </c>
    </row>
    <row r="322" s="13" customFormat="1">
      <c r="A322" s="13"/>
      <c r="B322" s="248"/>
      <c r="C322" s="249"/>
      <c r="D322" s="244" t="s">
        <v>154</v>
      </c>
      <c r="E322" s="250" t="s">
        <v>1</v>
      </c>
      <c r="F322" s="251" t="s">
        <v>419</v>
      </c>
      <c r="G322" s="249"/>
      <c r="H322" s="252">
        <v>2.6000000000000001</v>
      </c>
      <c r="I322" s="253"/>
      <c r="J322" s="249"/>
      <c r="K322" s="249"/>
      <c r="L322" s="254"/>
      <c r="M322" s="255"/>
      <c r="N322" s="256"/>
      <c r="O322" s="256"/>
      <c r="P322" s="256"/>
      <c r="Q322" s="256"/>
      <c r="R322" s="256"/>
      <c r="S322" s="256"/>
      <c r="T322" s="25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8" t="s">
        <v>154</v>
      </c>
      <c r="AU322" s="258" t="s">
        <v>83</v>
      </c>
      <c r="AV322" s="13" t="s">
        <v>83</v>
      </c>
      <c r="AW322" s="13" t="s">
        <v>30</v>
      </c>
      <c r="AX322" s="13" t="s">
        <v>73</v>
      </c>
      <c r="AY322" s="258" t="s">
        <v>135</v>
      </c>
    </row>
    <row r="323" s="13" customFormat="1">
      <c r="A323" s="13"/>
      <c r="B323" s="248"/>
      <c r="C323" s="249"/>
      <c r="D323" s="244" t="s">
        <v>154</v>
      </c>
      <c r="E323" s="250" t="s">
        <v>1</v>
      </c>
      <c r="F323" s="251" t="s">
        <v>420</v>
      </c>
      <c r="G323" s="249"/>
      <c r="H323" s="252">
        <v>39.100000000000001</v>
      </c>
      <c r="I323" s="253"/>
      <c r="J323" s="249"/>
      <c r="K323" s="249"/>
      <c r="L323" s="254"/>
      <c r="M323" s="255"/>
      <c r="N323" s="256"/>
      <c r="O323" s="256"/>
      <c r="P323" s="256"/>
      <c r="Q323" s="256"/>
      <c r="R323" s="256"/>
      <c r="S323" s="256"/>
      <c r="T323" s="25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8" t="s">
        <v>154</v>
      </c>
      <c r="AU323" s="258" t="s">
        <v>83</v>
      </c>
      <c r="AV323" s="13" t="s">
        <v>83</v>
      </c>
      <c r="AW323" s="13" t="s">
        <v>30</v>
      </c>
      <c r="AX323" s="13" t="s">
        <v>73</v>
      </c>
      <c r="AY323" s="258" t="s">
        <v>135</v>
      </c>
    </row>
    <row r="324" s="14" customFormat="1">
      <c r="A324" s="14"/>
      <c r="B324" s="259"/>
      <c r="C324" s="260"/>
      <c r="D324" s="244" t="s">
        <v>154</v>
      </c>
      <c r="E324" s="261" t="s">
        <v>1</v>
      </c>
      <c r="F324" s="262" t="s">
        <v>155</v>
      </c>
      <c r="G324" s="260"/>
      <c r="H324" s="263">
        <v>88.230000000000004</v>
      </c>
      <c r="I324" s="264"/>
      <c r="J324" s="260"/>
      <c r="K324" s="260"/>
      <c r="L324" s="265"/>
      <c r="M324" s="266"/>
      <c r="N324" s="267"/>
      <c r="O324" s="267"/>
      <c r="P324" s="267"/>
      <c r="Q324" s="267"/>
      <c r="R324" s="267"/>
      <c r="S324" s="267"/>
      <c r="T324" s="26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9" t="s">
        <v>154</v>
      </c>
      <c r="AU324" s="269" t="s">
        <v>83</v>
      </c>
      <c r="AV324" s="14" t="s">
        <v>141</v>
      </c>
      <c r="AW324" s="14" t="s">
        <v>30</v>
      </c>
      <c r="AX324" s="14" t="s">
        <v>73</v>
      </c>
      <c r="AY324" s="269" t="s">
        <v>135</v>
      </c>
    </row>
    <row r="325" s="13" customFormat="1">
      <c r="A325" s="13"/>
      <c r="B325" s="248"/>
      <c r="C325" s="249"/>
      <c r="D325" s="244" t="s">
        <v>154</v>
      </c>
      <c r="E325" s="250" t="s">
        <v>1</v>
      </c>
      <c r="F325" s="251" t="s">
        <v>421</v>
      </c>
      <c r="G325" s="249"/>
      <c r="H325" s="252">
        <v>176.46000000000001</v>
      </c>
      <c r="I325" s="253"/>
      <c r="J325" s="249"/>
      <c r="K325" s="249"/>
      <c r="L325" s="254"/>
      <c r="M325" s="255"/>
      <c r="N325" s="256"/>
      <c r="O325" s="256"/>
      <c r="P325" s="256"/>
      <c r="Q325" s="256"/>
      <c r="R325" s="256"/>
      <c r="S325" s="256"/>
      <c r="T325" s="25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8" t="s">
        <v>154</v>
      </c>
      <c r="AU325" s="258" t="s">
        <v>83</v>
      </c>
      <c r="AV325" s="13" t="s">
        <v>83</v>
      </c>
      <c r="AW325" s="13" t="s">
        <v>30</v>
      </c>
      <c r="AX325" s="13" t="s">
        <v>81</v>
      </c>
      <c r="AY325" s="258" t="s">
        <v>135</v>
      </c>
    </row>
    <row r="326" s="12" customFormat="1" ht="22.8" customHeight="1">
      <c r="A326" s="12"/>
      <c r="B326" s="214"/>
      <c r="C326" s="215"/>
      <c r="D326" s="216" t="s">
        <v>72</v>
      </c>
      <c r="E326" s="228" t="s">
        <v>160</v>
      </c>
      <c r="F326" s="228" t="s">
        <v>422</v>
      </c>
      <c r="G326" s="215"/>
      <c r="H326" s="215"/>
      <c r="I326" s="218"/>
      <c r="J326" s="229">
        <f>BK326</f>
        <v>0</v>
      </c>
      <c r="K326" s="215"/>
      <c r="L326" s="220"/>
      <c r="M326" s="221"/>
      <c r="N326" s="222"/>
      <c r="O326" s="222"/>
      <c r="P326" s="223">
        <f>SUM(P327:P334)</f>
        <v>0</v>
      </c>
      <c r="Q326" s="222"/>
      <c r="R326" s="223">
        <f>SUM(R327:R334)</f>
        <v>1.4075000000000002</v>
      </c>
      <c r="S326" s="222"/>
      <c r="T326" s="224">
        <f>SUM(T327:T334)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25" t="s">
        <v>81</v>
      </c>
      <c r="AT326" s="226" t="s">
        <v>72</v>
      </c>
      <c r="AU326" s="226" t="s">
        <v>81</v>
      </c>
      <c r="AY326" s="225" t="s">
        <v>135</v>
      </c>
      <c r="BK326" s="227">
        <f>SUM(BK327:BK334)</f>
        <v>0</v>
      </c>
    </row>
    <row r="327" s="2" customFormat="1" ht="21.75" customHeight="1">
      <c r="A327" s="38"/>
      <c r="B327" s="39"/>
      <c r="C327" s="230" t="s">
        <v>423</v>
      </c>
      <c r="D327" s="230" t="s">
        <v>137</v>
      </c>
      <c r="E327" s="231" t="s">
        <v>424</v>
      </c>
      <c r="F327" s="232" t="s">
        <v>425</v>
      </c>
      <c r="G327" s="233" t="s">
        <v>173</v>
      </c>
      <c r="H327" s="234">
        <v>10</v>
      </c>
      <c r="I327" s="235"/>
      <c r="J327" s="236">
        <f>ROUND(I327*H327,2)</f>
        <v>0</v>
      </c>
      <c r="K327" s="237"/>
      <c r="L327" s="44"/>
      <c r="M327" s="238" t="s">
        <v>1</v>
      </c>
      <c r="N327" s="239" t="s">
        <v>38</v>
      </c>
      <c r="O327" s="91"/>
      <c r="P327" s="240">
        <f>O327*H327</f>
        <v>0</v>
      </c>
      <c r="Q327" s="240">
        <v>0</v>
      </c>
      <c r="R327" s="240">
        <f>Q327*H327</f>
        <v>0</v>
      </c>
      <c r="S327" s="240">
        <v>0</v>
      </c>
      <c r="T327" s="241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42" t="s">
        <v>141</v>
      </c>
      <c r="AT327" s="242" t="s">
        <v>137</v>
      </c>
      <c r="AU327" s="242" t="s">
        <v>83</v>
      </c>
      <c r="AY327" s="17" t="s">
        <v>135</v>
      </c>
      <c r="BE327" s="243">
        <f>IF(N327="základní",J327,0)</f>
        <v>0</v>
      </c>
      <c r="BF327" s="243">
        <f>IF(N327="snížená",J327,0)</f>
        <v>0</v>
      </c>
      <c r="BG327" s="243">
        <f>IF(N327="zákl. přenesená",J327,0)</f>
        <v>0</v>
      </c>
      <c r="BH327" s="243">
        <f>IF(N327="sníž. přenesená",J327,0)</f>
        <v>0</v>
      </c>
      <c r="BI327" s="243">
        <f>IF(N327="nulová",J327,0)</f>
        <v>0</v>
      </c>
      <c r="BJ327" s="17" t="s">
        <v>81</v>
      </c>
      <c r="BK327" s="243">
        <f>ROUND(I327*H327,2)</f>
        <v>0</v>
      </c>
      <c r="BL327" s="17" t="s">
        <v>141</v>
      </c>
      <c r="BM327" s="242" t="s">
        <v>426</v>
      </c>
    </row>
    <row r="328" s="2" customFormat="1">
      <c r="A328" s="38"/>
      <c r="B328" s="39"/>
      <c r="C328" s="40"/>
      <c r="D328" s="244" t="s">
        <v>143</v>
      </c>
      <c r="E328" s="40"/>
      <c r="F328" s="245" t="s">
        <v>427</v>
      </c>
      <c r="G328" s="40"/>
      <c r="H328" s="40"/>
      <c r="I328" s="197"/>
      <c r="J328" s="40"/>
      <c r="K328" s="40"/>
      <c r="L328" s="44"/>
      <c r="M328" s="246"/>
      <c r="N328" s="247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143</v>
      </c>
      <c r="AU328" s="17" t="s">
        <v>83</v>
      </c>
    </row>
    <row r="329" s="2" customFormat="1" ht="24.15" customHeight="1">
      <c r="A329" s="38"/>
      <c r="B329" s="39"/>
      <c r="C329" s="230" t="s">
        <v>428</v>
      </c>
      <c r="D329" s="230" t="s">
        <v>137</v>
      </c>
      <c r="E329" s="231" t="s">
        <v>429</v>
      </c>
      <c r="F329" s="232" t="s">
        <v>430</v>
      </c>
      <c r="G329" s="233" t="s">
        <v>173</v>
      </c>
      <c r="H329" s="234">
        <v>10</v>
      </c>
      <c r="I329" s="235"/>
      <c r="J329" s="236">
        <f>ROUND(I329*H329,2)</f>
        <v>0</v>
      </c>
      <c r="K329" s="237"/>
      <c r="L329" s="44"/>
      <c r="M329" s="238" t="s">
        <v>1</v>
      </c>
      <c r="N329" s="239" t="s">
        <v>38</v>
      </c>
      <c r="O329" s="91"/>
      <c r="P329" s="240">
        <f>O329*H329</f>
        <v>0</v>
      </c>
      <c r="Q329" s="240">
        <v>0.084250000000000005</v>
      </c>
      <c r="R329" s="240">
        <f>Q329*H329</f>
        <v>0.84250000000000003</v>
      </c>
      <c r="S329" s="240">
        <v>0</v>
      </c>
      <c r="T329" s="241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2" t="s">
        <v>141</v>
      </c>
      <c r="AT329" s="242" t="s">
        <v>137</v>
      </c>
      <c r="AU329" s="242" t="s">
        <v>83</v>
      </c>
      <c r="AY329" s="17" t="s">
        <v>135</v>
      </c>
      <c r="BE329" s="243">
        <f>IF(N329="základní",J329,0)</f>
        <v>0</v>
      </c>
      <c r="BF329" s="243">
        <f>IF(N329="snížená",J329,0)</f>
        <v>0</v>
      </c>
      <c r="BG329" s="243">
        <f>IF(N329="zákl. přenesená",J329,0)</f>
        <v>0</v>
      </c>
      <c r="BH329" s="243">
        <f>IF(N329="sníž. přenesená",J329,0)</f>
        <v>0</v>
      </c>
      <c r="BI329" s="243">
        <f>IF(N329="nulová",J329,0)</f>
        <v>0</v>
      </c>
      <c r="BJ329" s="17" t="s">
        <v>81</v>
      </c>
      <c r="BK329" s="243">
        <f>ROUND(I329*H329,2)</f>
        <v>0</v>
      </c>
      <c r="BL329" s="17" t="s">
        <v>141</v>
      </c>
      <c r="BM329" s="242" t="s">
        <v>431</v>
      </c>
    </row>
    <row r="330" s="2" customFormat="1">
      <c r="A330" s="38"/>
      <c r="B330" s="39"/>
      <c r="C330" s="40"/>
      <c r="D330" s="244" t="s">
        <v>143</v>
      </c>
      <c r="E330" s="40"/>
      <c r="F330" s="245" t="s">
        <v>432</v>
      </c>
      <c r="G330" s="40"/>
      <c r="H330" s="40"/>
      <c r="I330" s="197"/>
      <c r="J330" s="40"/>
      <c r="K330" s="40"/>
      <c r="L330" s="44"/>
      <c r="M330" s="246"/>
      <c r="N330" s="247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143</v>
      </c>
      <c r="AU330" s="17" t="s">
        <v>83</v>
      </c>
    </row>
    <row r="331" s="2" customFormat="1" ht="16.5" customHeight="1">
      <c r="A331" s="38"/>
      <c r="B331" s="39"/>
      <c r="C331" s="280" t="s">
        <v>433</v>
      </c>
      <c r="D331" s="280" t="s">
        <v>288</v>
      </c>
      <c r="E331" s="281" t="s">
        <v>434</v>
      </c>
      <c r="F331" s="282" t="s">
        <v>435</v>
      </c>
      <c r="G331" s="283" t="s">
        <v>173</v>
      </c>
      <c r="H331" s="284">
        <v>5</v>
      </c>
      <c r="I331" s="285"/>
      <c r="J331" s="286">
        <f>ROUND(I331*H331,2)</f>
        <v>0</v>
      </c>
      <c r="K331" s="287"/>
      <c r="L331" s="288"/>
      <c r="M331" s="289" t="s">
        <v>1</v>
      </c>
      <c r="N331" s="290" t="s">
        <v>38</v>
      </c>
      <c r="O331" s="91"/>
      <c r="P331" s="240">
        <f>O331*H331</f>
        <v>0</v>
      </c>
      <c r="Q331" s="240">
        <v>0.113</v>
      </c>
      <c r="R331" s="240">
        <f>Q331*H331</f>
        <v>0.56500000000000006</v>
      </c>
      <c r="S331" s="240">
        <v>0</v>
      </c>
      <c r="T331" s="241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42" t="s">
        <v>176</v>
      </c>
      <c r="AT331" s="242" t="s">
        <v>288</v>
      </c>
      <c r="AU331" s="242" t="s">
        <v>83</v>
      </c>
      <c r="AY331" s="17" t="s">
        <v>135</v>
      </c>
      <c r="BE331" s="243">
        <f>IF(N331="základní",J331,0)</f>
        <v>0</v>
      </c>
      <c r="BF331" s="243">
        <f>IF(N331="snížená",J331,0)</f>
        <v>0</v>
      </c>
      <c r="BG331" s="243">
        <f>IF(N331="zákl. přenesená",J331,0)</f>
        <v>0</v>
      </c>
      <c r="BH331" s="243">
        <f>IF(N331="sníž. přenesená",J331,0)</f>
        <v>0</v>
      </c>
      <c r="BI331" s="243">
        <f>IF(N331="nulová",J331,0)</f>
        <v>0</v>
      </c>
      <c r="BJ331" s="17" t="s">
        <v>81</v>
      </c>
      <c r="BK331" s="243">
        <f>ROUND(I331*H331,2)</f>
        <v>0</v>
      </c>
      <c r="BL331" s="17" t="s">
        <v>141</v>
      </c>
      <c r="BM331" s="242" t="s">
        <v>436</v>
      </c>
    </row>
    <row r="332" s="2" customFormat="1">
      <c r="A332" s="38"/>
      <c r="B332" s="39"/>
      <c r="C332" s="40"/>
      <c r="D332" s="244" t="s">
        <v>143</v>
      </c>
      <c r="E332" s="40"/>
      <c r="F332" s="245" t="s">
        <v>435</v>
      </c>
      <c r="G332" s="40"/>
      <c r="H332" s="40"/>
      <c r="I332" s="197"/>
      <c r="J332" s="40"/>
      <c r="K332" s="40"/>
      <c r="L332" s="44"/>
      <c r="M332" s="246"/>
      <c r="N332" s="247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143</v>
      </c>
      <c r="AU332" s="17" t="s">
        <v>83</v>
      </c>
    </row>
    <row r="333" s="15" customFormat="1">
      <c r="A333" s="15"/>
      <c r="B333" s="270"/>
      <c r="C333" s="271"/>
      <c r="D333" s="244" t="s">
        <v>154</v>
      </c>
      <c r="E333" s="272" t="s">
        <v>1</v>
      </c>
      <c r="F333" s="273" t="s">
        <v>437</v>
      </c>
      <c r="G333" s="271"/>
      <c r="H333" s="272" t="s">
        <v>1</v>
      </c>
      <c r="I333" s="274"/>
      <c r="J333" s="271"/>
      <c r="K333" s="271"/>
      <c r="L333" s="275"/>
      <c r="M333" s="276"/>
      <c r="N333" s="277"/>
      <c r="O333" s="277"/>
      <c r="P333" s="277"/>
      <c r="Q333" s="277"/>
      <c r="R333" s="277"/>
      <c r="S333" s="277"/>
      <c r="T333" s="278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9" t="s">
        <v>154</v>
      </c>
      <c r="AU333" s="279" t="s">
        <v>83</v>
      </c>
      <c r="AV333" s="15" t="s">
        <v>81</v>
      </c>
      <c r="AW333" s="15" t="s">
        <v>30</v>
      </c>
      <c r="AX333" s="15" t="s">
        <v>73</v>
      </c>
      <c r="AY333" s="279" t="s">
        <v>135</v>
      </c>
    </row>
    <row r="334" s="13" customFormat="1">
      <c r="A334" s="13"/>
      <c r="B334" s="248"/>
      <c r="C334" s="249"/>
      <c r="D334" s="244" t="s">
        <v>154</v>
      </c>
      <c r="E334" s="250" t="s">
        <v>1</v>
      </c>
      <c r="F334" s="251" t="s">
        <v>160</v>
      </c>
      <c r="G334" s="249"/>
      <c r="H334" s="252">
        <v>5</v>
      </c>
      <c r="I334" s="253"/>
      <c r="J334" s="249"/>
      <c r="K334" s="249"/>
      <c r="L334" s="254"/>
      <c r="M334" s="255"/>
      <c r="N334" s="256"/>
      <c r="O334" s="256"/>
      <c r="P334" s="256"/>
      <c r="Q334" s="256"/>
      <c r="R334" s="256"/>
      <c r="S334" s="256"/>
      <c r="T334" s="25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8" t="s">
        <v>154</v>
      </c>
      <c r="AU334" s="258" t="s">
        <v>83</v>
      </c>
      <c r="AV334" s="13" t="s">
        <v>83</v>
      </c>
      <c r="AW334" s="13" t="s">
        <v>30</v>
      </c>
      <c r="AX334" s="13" t="s">
        <v>81</v>
      </c>
      <c r="AY334" s="258" t="s">
        <v>135</v>
      </c>
    </row>
    <row r="335" s="12" customFormat="1" ht="22.8" customHeight="1">
      <c r="A335" s="12"/>
      <c r="B335" s="214"/>
      <c r="C335" s="215"/>
      <c r="D335" s="216" t="s">
        <v>72</v>
      </c>
      <c r="E335" s="228" t="s">
        <v>165</v>
      </c>
      <c r="F335" s="228" t="s">
        <v>438</v>
      </c>
      <c r="G335" s="215"/>
      <c r="H335" s="215"/>
      <c r="I335" s="218"/>
      <c r="J335" s="229">
        <f>BK335</f>
        <v>0</v>
      </c>
      <c r="K335" s="215"/>
      <c r="L335" s="220"/>
      <c r="M335" s="221"/>
      <c r="N335" s="222"/>
      <c r="O335" s="222"/>
      <c r="P335" s="223">
        <f>SUM(P336:P346)</f>
        <v>0</v>
      </c>
      <c r="Q335" s="222"/>
      <c r="R335" s="223">
        <f>SUM(R336:R346)</f>
        <v>3.6233504999999999</v>
      </c>
      <c r="S335" s="222"/>
      <c r="T335" s="224">
        <f>SUM(T336:T346)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25" t="s">
        <v>81</v>
      </c>
      <c r="AT335" s="226" t="s">
        <v>72</v>
      </c>
      <c r="AU335" s="226" t="s">
        <v>81</v>
      </c>
      <c r="AY335" s="225" t="s">
        <v>135</v>
      </c>
      <c r="BK335" s="227">
        <f>SUM(BK336:BK346)</f>
        <v>0</v>
      </c>
    </row>
    <row r="336" s="2" customFormat="1" ht="24.15" customHeight="1">
      <c r="A336" s="38"/>
      <c r="B336" s="39"/>
      <c r="C336" s="230" t="s">
        <v>439</v>
      </c>
      <c r="D336" s="230" t="s">
        <v>137</v>
      </c>
      <c r="E336" s="231" t="s">
        <v>440</v>
      </c>
      <c r="F336" s="232" t="s">
        <v>441</v>
      </c>
      <c r="G336" s="233" t="s">
        <v>173</v>
      </c>
      <c r="H336" s="234">
        <v>115.027</v>
      </c>
      <c r="I336" s="235"/>
      <c r="J336" s="236">
        <f>ROUND(I336*H336,2)</f>
        <v>0</v>
      </c>
      <c r="K336" s="237"/>
      <c r="L336" s="44"/>
      <c r="M336" s="238" t="s">
        <v>1</v>
      </c>
      <c r="N336" s="239" t="s">
        <v>38</v>
      </c>
      <c r="O336" s="91"/>
      <c r="P336" s="240">
        <f>O336*H336</f>
        <v>0</v>
      </c>
      <c r="Q336" s="240">
        <v>0.0315</v>
      </c>
      <c r="R336" s="240">
        <f>Q336*H336</f>
        <v>3.6233504999999999</v>
      </c>
      <c r="S336" s="240">
        <v>0</v>
      </c>
      <c r="T336" s="241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42" t="s">
        <v>141</v>
      </c>
      <c r="AT336" s="242" t="s">
        <v>137</v>
      </c>
      <c r="AU336" s="242" t="s">
        <v>83</v>
      </c>
      <c r="AY336" s="17" t="s">
        <v>135</v>
      </c>
      <c r="BE336" s="243">
        <f>IF(N336="základní",J336,0)</f>
        <v>0</v>
      </c>
      <c r="BF336" s="243">
        <f>IF(N336="snížená",J336,0)</f>
        <v>0</v>
      </c>
      <c r="BG336" s="243">
        <f>IF(N336="zákl. přenesená",J336,0)</f>
        <v>0</v>
      </c>
      <c r="BH336" s="243">
        <f>IF(N336="sníž. přenesená",J336,0)</f>
        <v>0</v>
      </c>
      <c r="BI336" s="243">
        <f>IF(N336="nulová",J336,0)</f>
        <v>0</v>
      </c>
      <c r="BJ336" s="17" t="s">
        <v>81</v>
      </c>
      <c r="BK336" s="243">
        <f>ROUND(I336*H336,2)</f>
        <v>0</v>
      </c>
      <c r="BL336" s="17" t="s">
        <v>141</v>
      </c>
      <c r="BM336" s="242" t="s">
        <v>442</v>
      </c>
    </row>
    <row r="337" s="2" customFormat="1">
      <c r="A337" s="38"/>
      <c r="B337" s="39"/>
      <c r="C337" s="40"/>
      <c r="D337" s="244" t="s">
        <v>143</v>
      </c>
      <c r="E337" s="40"/>
      <c r="F337" s="245" t="s">
        <v>443</v>
      </c>
      <c r="G337" s="40"/>
      <c r="H337" s="40"/>
      <c r="I337" s="197"/>
      <c r="J337" s="40"/>
      <c r="K337" s="40"/>
      <c r="L337" s="44"/>
      <c r="M337" s="246"/>
      <c r="N337" s="247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143</v>
      </c>
      <c r="AU337" s="17" t="s">
        <v>83</v>
      </c>
    </row>
    <row r="338" s="15" customFormat="1">
      <c r="A338" s="15"/>
      <c r="B338" s="270"/>
      <c r="C338" s="271"/>
      <c r="D338" s="244" t="s">
        <v>154</v>
      </c>
      <c r="E338" s="272" t="s">
        <v>1</v>
      </c>
      <c r="F338" s="273" t="s">
        <v>444</v>
      </c>
      <c r="G338" s="271"/>
      <c r="H338" s="272" t="s">
        <v>1</v>
      </c>
      <c r="I338" s="274"/>
      <c r="J338" s="271"/>
      <c r="K338" s="271"/>
      <c r="L338" s="275"/>
      <c r="M338" s="276"/>
      <c r="N338" s="277"/>
      <c r="O338" s="277"/>
      <c r="P338" s="277"/>
      <c r="Q338" s="277"/>
      <c r="R338" s="277"/>
      <c r="S338" s="277"/>
      <c r="T338" s="278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9" t="s">
        <v>154</v>
      </c>
      <c r="AU338" s="279" t="s">
        <v>83</v>
      </c>
      <c r="AV338" s="15" t="s">
        <v>81</v>
      </c>
      <c r="AW338" s="15" t="s">
        <v>30</v>
      </c>
      <c r="AX338" s="15" t="s">
        <v>73</v>
      </c>
      <c r="AY338" s="279" t="s">
        <v>135</v>
      </c>
    </row>
    <row r="339" s="15" customFormat="1">
      <c r="A339" s="15"/>
      <c r="B339" s="270"/>
      <c r="C339" s="271"/>
      <c r="D339" s="244" t="s">
        <v>154</v>
      </c>
      <c r="E339" s="272" t="s">
        <v>1</v>
      </c>
      <c r="F339" s="273" t="s">
        <v>386</v>
      </c>
      <c r="G339" s="271"/>
      <c r="H339" s="272" t="s">
        <v>1</v>
      </c>
      <c r="I339" s="274"/>
      <c r="J339" s="271"/>
      <c r="K339" s="271"/>
      <c r="L339" s="275"/>
      <c r="M339" s="276"/>
      <c r="N339" s="277"/>
      <c r="O339" s="277"/>
      <c r="P339" s="277"/>
      <c r="Q339" s="277"/>
      <c r="R339" s="277"/>
      <c r="S339" s="277"/>
      <c r="T339" s="278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9" t="s">
        <v>154</v>
      </c>
      <c r="AU339" s="279" t="s">
        <v>83</v>
      </c>
      <c r="AV339" s="15" t="s">
        <v>81</v>
      </c>
      <c r="AW339" s="15" t="s">
        <v>30</v>
      </c>
      <c r="AX339" s="15" t="s">
        <v>73</v>
      </c>
      <c r="AY339" s="279" t="s">
        <v>135</v>
      </c>
    </row>
    <row r="340" s="13" customFormat="1">
      <c r="A340" s="13"/>
      <c r="B340" s="248"/>
      <c r="C340" s="249"/>
      <c r="D340" s="244" t="s">
        <v>154</v>
      </c>
      <c r="E340" s="250" t="s">
        <v>1</v>
      </c>
      <c r="F340" s="251" t="s">
        <v>445</v>
      </c>
      <c r="G340" s="249"/>
      <c r="H340" s="252">
        <v>38.731999999999999</v>
      </c>
      <c r="I340" s="253"/>
      <c r="J340" s="249"/>
      <c r="K340" s="249"/>
      <c r="L340" s="254"/>
      <c r="M340" s="255"/>
      <c r="N340" s="256"/>
      <c r="O340" s="256"/>
      <c r="P340" s="256"/>
      <c r="Q340" s="256"/>
      <c r="R340" s="256"/>
      <c r="S340" s="256"/>
      <c r="T340" s="257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8" t="s">
        <v>154</v>
      </c>
      <c r="AU340" s="258" t="s">
        <v>83</v>
      </c>
      <c r="AV340" s="13" t="s">
        <v>83</v>
      </c>
      <c r="AW340" s="13" t="s">
        <v>30</v>
      </c>
      <c r="AX340" s="13" t="s">
        <v>73</v>
      </c>
      <c r="AY340" s="258" t="s">
        <v>135</v>
      </c>
    </row>
    <row r="341" s="13" customFormat="1">
      <c r="A341" s="13"/>
      <c r="B341" s="248"/>
      <c r="C341" s="249"/>
      <c r="D341" s="244" t="s">
        <v>154</v>
      </c>
      <c r="E341" s="250" t="s">
        <v>1</v>
      </c>
      <c r="F341" s="251" t="s">
        <v>446</v>
      </c>
      <c r="G341" s="249"/>
      <c r="H341" s="252">
        <v>21.219999999999999</v>
      </c>
      <c r="I341" s="253"/>
      <c r="J341" s="249"/>
      <c r="K341" s="249"/>
      <c r="L341" s="254"/>
      <c r="M341" s="255"/>
      <c r="N341" s="256"/>
      <c r="O341" s="256"/>
      <c r="P341" s="256"/>
      <c r="Q341" s="256"/>
      <c r="R341" s="256"/>
      <c r="S341" s="256"/>
      <c r="T341" s="25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8" t="s">
        <v>154</v>
      </c>
      <c r="AU341" s="258" t="s">
        <v>83</v>
      </c>
      <c r="AV341" s="13" t="s">
        <v>83</v>
      </c>
      <c r="AW341" s="13" t="s">
        <v>30</v>
      </c>
      <c r="AX341" s="13" t="s">
        <v>73</v>
      </c>
      <c r="AY341" s="258" t="s">
        <v>135</v>
      </c>
    </row>
    <row r="342" s="15" customFormat="1">
      <c r="A342" s="15"/>
      <c r="B342" s="270"/>
      <c r="C342" s="271"/>
      <c r="D342" s="244" t="s">
        <v>154</v>
      </c>
      <c r="E342" s="272" t="s">
        <v>1</v>
      </c>
      <c r="F342" s="273" t="s">
        <v>447</v>
      </c>
      <c r="G342" s="271"/>
      <c r="H342" s="272" t="s">
        <v>1</v>
      </c>
      <c r="I342" s="274"/>
      <c r="J342" s="271"/>
      <c r="K342" s="271"/>
      <c r="L342" s="275"/>
      <c r="M342" s="276"/>
      <c r="N342" s="277"/>
      <c r="O342" s="277"/>
      <c r="P342" s="277"/>
      <c r="Q342" s="277"/>
      <c r="R342" s="277"/>
      <c r="S342" s="277"/>
      <c r="T342" s="278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9" t="s">
        <v>154</v>
      </c>
      <c r="AU342" s="279" t="s">
        <v>83</v>
      </c>
      <c r="AV342" s="15" t="s">
        <v>81</v>
      </c>
      <c r="AW342" s="15" t="s">
        <v>30</v>
      </c>
      <c r="AX342" s="15" t="s">
        <v>73</v>
      </c>
      <c r="AY342" s="279" t="s">
        <v>135</v>
      </c>
    </row>
    <row r="343" s="13" customFormat="1">
      <c r="A343" s="13"/>
      <c r="B343" s="248"/>
      <c r="C343" s="249"/>
      <c r="D343" s="244" t="s">
        <v>154</v>
      </c>
      <c r="E343" s="250" t="s">
        <v>1</v>
      </c>
      <c r="F343" s="251" t="s">
        <v>448</v>
      </c>
      <c r="G343" s="249"/>
      <c r="H343" s="252">
        <v>55.075000000000003</v>
      </c>
      <c r="I343" s="253"/>
      <c r="J343" s="249"/>
      <c r="K343" s="249"/>
      <c r="L343" s="254"/>
      <c r="M343" s="255"/>
      <c r="N343" s="256"/>
      <c r="O343" s="256"/>
      <c r="P343" s="256"/>
      <c r="Q343" s="256"/>
      <c r="R343" s="256"/>
      <c r="S343" s="256"/>
      <c r="T343" s="25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8" t="s">
        <v>154</v>
      </c>
      <c r="AU343" s="258" t="s">
        <v>83</v>
      </c>
      <c r="AV343" s="13" t="s">
        <v>83</v>
      </c>
      <c r="AW343" s="13" t="s">
        <v>30</v>
      </c>
      <c r="AX343" s="13" t="s">
        <v>73</v>
      </c>
      <c r="AY343" s="258" t="s">
        <v>135</v>
      </c>
    </row>
    <row r="344" s="14" customFormat="1">
      <c r="A344" s="14"/>
      <c r="B344" s="259"/>
      <c r="C344" s="260"/>
      <c r="D344" s="244" t="s">
        <v>154</v>
      </c>
      <c r="E344" s="261" t="s">
        <v>1</v>
      </c>
      <c r="F344" s="262" t="s">
        <v>155</v>
      </c>
      <c r="G344" s="260"/>
      <c r="H344" s="263">
        <v>115.027</v>
      </c>
      <c r="I344" s="264"/>
      <c r="J344" s="260"/>
      <c r="K344" s="260"/>
      <c r="L344" s="265"/>
      <c r="M344" s="266"/>
      <c r="N344" s="267"/>
      <c r="O344" s="267"/>
      <c r="P344" s="267"/>
      <c r="Q344" s="267"/>
      <c r="R344" s="267"/>
      <c r="S344" s="267"/>
      <c r="T344" s="268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9" t="s">
        <v>154</v>
      </c>
      <c r="AU344" s="269" t="s">
        <v>83</v>
      </c>
      <c r="AV344" s="14" t="s">
        <v>141</v>
      </c>
      <c r="AW344" s="14" t="s">
        <v>30</v>
      </c>
      <c r="AX344" s="14" t="s">
        <v>81</v>
      </c>
      <c r="AY344" s="269" t="s">
        <v>135</v>
      </c>
    </row>
    <row r="345" s="2" customFormat="1" ht="37.8" customHeight="1">
      <c r="A345" s="38"/>
      <c r="B345" s="39"/>
      <c r="C345" s="230" t="s">
        <v>449</v>
      </c>
      <c r="D345" s="230" t="s">
        <v>137</v>
      </c>
      <c r="E345" s="231" t="s">
        <v>450</v>
      </c>
      <c r="F345" s="232" t="s">
        <v>451</v>
      </c>
      <c r="G345" s="233" t="s">
        <v>452</v>
      </c>
      <c r="H345" s="234">
        <v>1</v>
      </c>
      <c r="I345" s="235"/>
      <c r="J345" s="236">
        <f>ROUND(I345*H345,2)</f>
        <v>0</v>
      </c>
      <c r="K345" s="237"/>
      <c r="L345" s="44"/>
      <c r="M345" s="238" t="s">
        <v>1</v>
      </c>
      <c r="N345" s="239" t="s">
        <v>38</v>
      </c>
      <c r="O345" s="91"/>
      <c r="P345" s="240">
        <f>O345*H345</f>
        <v>0</v>
      </c>
      <c r="Q345" s="240">
        <v>0</v>
      </c>
      <c r="R345" s="240">
        <f>Q345*H345</f>
        <v>0</v>
      </c>
      <c r="S345" s="240">
        <v>0</v>
      </c>
      <c r="T345" s="241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42" t="s">
        <v>141</v>
      </c>
      <c r="AT345" s="242" t="s">
        <v>137</v>
      </c>
      <c r="AU345" s="242" t="s">
        <v>83</v>
      </c>
      <c r="AY345" s="17" t="s">
        <v>135</v>
      </c>
      <c r="BE345" s="243">
        <f>IF(N345="základní",J345,0)</f>
        <v>0</v>
      </c>
      <c r="BF345" s="243">
        <f>IF(N345="snížená",J345,0)</f>
        <v>0</v>
      </c>
      <c r="BG345" s="243">
        <f>IF(N345="zákl. přenesená",J345,0)</f>
        <v>0</v>
      </c>
      <c r="BH345" s="243">
        <f>IF(N345="sníž. přenesená",J345,0)</f>
        <v>0</v>
      </c>
      <c r="BI345" s="243">
        <f>IF(N345="nulová",J345,0)</f>
        <v>0</v>
      </c>
      <c r="BJ345" s="17" t="s">
        <v>81</v>
      </c>
      <c r="BK345" s="243">
        <f>ROUND(I345*H345,2)</f>
        <v>0</v>
      </c>
      <c r="BL345" s="17" t="s">
        <v>141</v>
      </c>
      <c r="BM345" s="242" t="s">
        <v>453</v>
      </c>
    </row>
    <row r="346" s="2" customFormat="1">
      <c r="A346" s="38"/>
      <c r="B346" s="39"/>
      <c r="C346" s="40"/>
      <c r="D346" s="244" t="s">
        <v>143</v>
      </c>
      <c r="E346" s="40"/>
      <c r="F346" s="245" t="s">
        <v>451</v>
      </c>
      <c r="G346" s="40"/>
      <c r="H346" s="40"/>
      <c r="I346" s="197"/>
      <c r="J346" s="40"/>
      <c r="K346" s="40"/>
      <c r="L346" s="44"/>
      <c r="M346" s="246"/>
      <c r="N346" s="247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143</v>
      </c>
      <c r="AU346" s="17" t="s">
        <v>83</v>
      </c>
    </row>
    <row r="347" s="12" customFormat="1" ht="22.8" customHeight="1">
      <c r="A347" s="12"/>
      <c r="B347" s="214"/>
      <c r="C347" s="215"/>
      <c r="D347" s="216" t="s">
        <v>72</v>
      </c>
      <c r="E347" s="228" t="s">
        <v>181</v>
      </c>
      <c r="F347" s="228" t="s">
        <v>454</v>
      </c>
      <c r="G347" s="215"/>
      <c r="H347" s="215"/>
      <c r="I347" s="218"/>
      <c r="J347" s="229">
        <f>BK347</f>
        <v>0</v>
      </c>
      <c r="K347" s="215"/>
      <c r="L347" s="220"/>
      <c r="M347" s="221"/>
      <c r="N347" s="222"/>
      <c r="O347" s="222"/>
      <c r="P347" s="223">
        <f>SUM(P348:P446)</f>
        <v>0</v>
      </c>
      <c r="Q347" s="222"/>
      <c r="R347" s="223">
        <f>SUM(R348:R446)</f>
        <v>3.5114465899999998</v>
      </c>
      <c r="S347" s="222"/>
      <c r="T347" s="224">
        <f>SUM(T348:T446)</f>
        <v>214.61885000000004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25" t="s">
        <v>81</v>
      </c>
      <c r="AT347" s="226" t="s">
        <v>72</v>
      </c>
      <c r="AU347" s="226" t="s">
        <v>81</v>
      </c>
      <c r="AY347" s="225" t="s">
        <v>135</v>
      </c>
      <c r="BK347" s="227">
        <f>SUM(BK348:BK446)</f>
        <v>0</v>
      </c>
    </row>
    <row r="348" s="2" customFormat="1" ht="16.5" customHeight="1">
      <c r="A348" s="38"/>
      <c r="B348" s="39"/>
      <c r="C348" s="230" t="s">
        <v>455</v>
      </c>
      <c r="D348" s="230" t="s">
        <v>137</v>
      </c>
      <c r="E348" s="231" t="s">
        <v>456</v>
      </c>
      <c r="F348" s="232" t="s">
        <v>457</v>
      </c>
      <c r="G348" s="233" t="s">
        <v>200</v>
      </c>
      <c r="H348" s="234">
        <v>3.5859999999999999</v>
      </c>
      <c r="I348" s="235"/>
      <c r="J348" s="236">
        <f>ROUND(I348*H348,2)</f>
        <v>0</v>
      </c>
      <c r="K348" s="237"/>
      <c r="L348" s="44"/>
      <c r="M348" s="238" t="s">
        <v>1</v>
      </c>
      <c r="N348" s="239" t="s">
        <v>38</v>
      </c>
      <c r="O348" s="91"/>
      <c r="P348" s="240">
        <f>O348*H348</f>
        <v>0</v>
      </c>
      <c r="Q348" s="240">
        <v>0</v>
      </c>
      <c r="R348" s="240">
        <f>Q348*H348</f>
        <v>0</v>
      </c>
      <c r="S348" s="240">
        <v>2.3999999999999999</v>
      </c>
      <c r="T348" s="241">
        <f>S348*H348</f>
        <v>8.6063999999999989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42" t="s">
        <v>141</v>
      </c>
      <c r="AT348" s="242" t="s">
        <v>137</v>
      </c>
      <c r="AU348" s="242" t="s">
        <v>83</v>
      </c>
      <c r="AY348" s="17" t="s">
        <v>135</v>
      </c>
      <c r="BE348" s="243">
        <f>IF(N348="základní",J348,0)</f>
        <v>0</v>
      </c>
      <c r="BF348" s="243">
        <f>IF(N348="snížená",J348,0)</f>
        <v>0</v>
      </c>
      <c r="BG348" s="243">
        <f>IF(N348="zákl. přenesená",J348,0)</f>
        <v>0</v>
      </c>
      <c r="BH348" s="243">
        <f>IF(N348="sníž. přenesená",J348,0)</f>
        <v>0</v>
      </c>
      <c r="BI348" s="243">
        <f>IF(N348="nulová",J348,0)</f>
        <v>0</v>
      </c>
      <c r="BJ348" s="17" t="s">
        <v>81</v>
      </c>
      <c r="BK348" s="243">
        <f>ROUND(I348*H348,2)</f>
        <v>0</v>
      </c>
      <c r="BL348" s="17" t="s">
        <v>141</v>
      </c>
      <c r="BM348" s="242" t="s">
        <v>458</v>
      </c>
    </row>
    <row r="349" s="2" customFormat="1">
      <c r="A349" s="38"/>
      <c r="B349" s="39"/>
      <c r="C349" s="40"/>
      <c r="D349" s="244" t="s">
        <v>143</v>
      </c>
      <c r="E349" s="40"/>
      <c r="F349" s="245" t="s">
        <v>459</v>
      </c>
      <c r="G349" s="40"/>
      <c r="H349" s="40"/>
      <c r="I349" s="197"/>
      <c r="J349" s="40"/>
      <c r="K349" s="40"/>
      <c r="L349" s="44"/>
      <c r="M349" s="246"/>
      <c r="N349" s="247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143</v>
      </c>
      <c r="AU349" s="17" t="s">
        <v>83</v>
      </c>
    </row>
    <row r="350" s="15" customFormat="1">
      <c r="A350" s="15"/>
      <c r="B350" s="270"/>
      <c r="C350" s="271"/>
      <c r="D350" s="244" t="s">
        <v>154</v>
      </c>
      <c r="E350" s="272" t="s">
        <v>1</v>
      </c>
      <c r="F350" s="273" t="s">
        <v>460</v>
      </c>
      <c r="G350" s="271"/>
      <c r="H350" s="272" t="s">
        <v>1</v>
      </c>
      <c r="I350" s="274"/>
      <c r="J350" s="271"/>
      <c r="K350" s="271"/>
      <c r="L350" s="275"/>
      <c r="M350" s="276"/>
      <c r="N350" s="277"/>
      <c r="O350" s="277"/>
      <c r="P350" s="277"/>
      <c r="Q350" s="277"/>
      <c r="R350" s="277"/>
      <c r="S350" s="277"/>
      <c r="T350" s="278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9" t="s">
        <v>154</v>
      </c>
      <c r="AU350" s="279" t="s">
        <v>83</v>
      </c>
      <c r="AV350" s="15" t="s">
        <v>81</v>
      </c>
      <c r="AW350" s="15" t="s">
        <v>30</v>
      </c>
      <c r="AX350" s="15" t="s">
        <v>73</v>
      </c>
      <c r="AY350" s="279" t="s">
        <v>135</v>
      </c>
    </row>
    <row r="351" s="15" customFormat="1">
      <c r="A351" s="15"/>
      <c r="B351" s="270"/>
      <c r="C351" s="271"/>
      <c r="D351" s="244" t="s">
        <v>154</v>
      </c>
      <c r="E351" s="272" t="s">
        <v>1</v>
      </c>
      <c r="F351" s="273" t="s">
        <v>461</v>
      </c>
      <c r="G351" s="271"/>
      <c r="H351" s="272" t="s">
        <v>1</v>
      </c>
      <c r="I351" s="274"/>
      <c r="J351" s="271"/>
      <c r="K351" s="271"/>
      <c r="L351" s="275"/>
      <c r="M351" s="276"/>
      <c r="N351" s="277"/>
      <c r="O351" s="277"/>
      <c r="P351" s="277"/>
      <c r="Q351" s="277"/>
      <c r="R351" s="277"/>
      <c r="S351" s="277"/>
      <c r="T351" s="278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9" t="s">
        <v>154</v>
      </c>
      <c r="AU351" s="279" t="s">
        <v>83</v>
      </c>
      <c r="AV351" s="15" t="s">
        <v>81</v>
      </c>
      <c r="AW351" s="15" t="s">
        <v>30</v>
      </c>
      <c r="AX351" s="15" t="s">
        <v>73</v>
      </c>
      <c r="AY351" s="279" t="s">
        <v>135</v>
      </c>
    </row>
    <row r="352" s="13" customFormat="1">
      <c r="A352" s="13"/>
      <c r="B352" s="248"/>
      <c r="C352" s="249"/>
      <c r="D352" s="244" t="s">
        <v>154</v>
      </c>
      <c r="E352" s="250" t="s">
        <v>1</v>
      </c>
      <c r="F352" s="251" t="s">
        <v>462</v>
      </c>
      <c r="G352" s="249"/>
      <c r="H352" s="252">
        <v>0.57599999999999996</v>
      </c>
      <c r="I352" s="253"/>
      <c r="J352" s="249"/>
      <c r="K352" s="249"/>
      <c r="L352" s="254"/>
      <c r="M352" s="255"/>
      <c r="N352" s="256"/>
      <c r="O352" s="256"/>
      <c r="P352" s="256"/>
      <c r="Q352" s="256"/>
      <c r="R352" s="256"/>
      <c r="S352" s="256"/>
      <c r="T352" s="257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8" t="s">
        <v>154</v>
      </c>
      <c r="AU352" s="258" t="s">
        <v>83</v>
      </c>
      <c r="AV352" s="13" t="s">
        <v>83</v>
      </c>
      <c r="AW352" s="13" t="s">
        <v>30</v>
      </c>
      <c r="AX352" s="13" t="s">
        <v>73</v>
      </c>
      <c r="AY352" s="258" t="s">
        <v>135</v>
      </c>
    </row>
    <row r="353" s="15" customFormat="1">
      <c r="A353" s="15"/>
      <c r="B353" s="270"/>
      <c r="C353" s="271"/>
      <c r="D353" s="244" t="s">
        <v>154</v>
      </c>
      <c r="E353" s="272" t="s">
        <v>1</v>
      </c>
      <c r="F353" s="273" t="s">
        <v>463</v>
      </c>
      <c r="G353" s="271"/>
      <c r="H353" s="272" t="s">
        <v>1</v>
      </c>
      <c r="I353" s="274"/>
      <c r="J353" s="271"/>
      <c r="K353" s="271"/>
      <c r="L353" s="275"/>
      <c r="M353" s="276"/>
      <c r="N353" s="277"/>
      <c r="O353" s="277"/>
      <c r="P353" s="277"/>
      <c r="Q353" s="277"/>
      <c r="R353" s="277"/>
      <c r="S353" s="277"/>
      <c r="T353" s="278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9" t="s">
        <v>154</v>
      </c>
      <c r="AU353" s="279" t="s">
        <v>83</v>
      </c>
      <c r="AV353" s="15" t="s">
        <v>81</v>
      </c>
      <c r="AW353" s="15" t="s">
        <v>30</v>
      </c>
      <c r="AX353" s="15" t="s">
        <v>73</v>
      </c>
      <c r="AY353" s="279" t="s">
        <v>135</v>
      </c>
    </row>
    <row r="354" s="13" customFormat="1">
      <c r="A354" s="13"/>
      <c r="B354" s="248"/>
      <c r="C354" s="249"/>
      <c r="D354" s="244" t="s">
        <v>154</v>
      </c>
      <c r="E354" s="250" t="s">
        <v>1</v>
      </c>
      <c r="F354" s="251" t="s">
        <v>464</v>
      </c>
      <c r="G354" s="249"/>
      <c r="H354" s="252">
        <v>0.56699999999999995</v>
      </c>
      <c r="I354" s="253"/>
      <c r="J354" s="249"/>
      <c r="K354" s="249"/>
      <c r="L354" s="254"/>
      <c r="M354" s="255"/>
      <c r="N354" s="256"/>
      <c r="O354" s="256"/>
      <c r="P354" s="256"/>
      <c r="Q354" s="256"/>
      <c r="R354" s="256"/>
      <c r="S354" s="256"/>
      <c r="T354" s="25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8" t="s">
        <v>154</v>
      </c>
      <c r="AU354" s="258" t="s">
        <v>83</v>
      </c>
      <c r="AV354" s="13" t="s">
        <v>83</v>
      </c>
      <c r="AW354" s="13" t="s">
        <v>30</v>
      </c>
      <c r="AX354" s="13" t="s">
        <v>73</v>
      </c>
      <c r="AY354" s="258" t="s">
        <v>135</v>
      </c>
    </row>
    <row r="355" s="15" customFormat="1">
      <c r="A355" s="15"/>
      <c r="B355" s="270"/>
      <c r="C355" s="271"/>
      <c r="D355" s="244" t="s">
        <v>154</v>
      </c>
      <c r="E355" s="272" t="s">
        <v>1</v>
      </c>
      <c r="F355" s="273" t="s">
        <v>465</v>
      </c>
      <c r="G355" s="271"/>
      <c r="H355" s="272" t="s">
        <v>1</v>
      </c>
      <c r="I355" s="274"/>
      <c r="J355" s="271"/>
      <c r="K355" s="271"/>
      <c r="L355" s="275"/>
      <c r="M355" s="276"/>
      <c r="N355" s="277"/>
      <c r="O355" s="277"/>
      <c r="P355" s="277"/>
      <c r="Q355" s="277"/>
      <c r="R355" s="277"/>
      <c r="S355" s="277"/>
      <c r="T355" s="278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9" t="s">
        <v>154</v>
      </c>
      <c r="AU355" s="279" t="s">
        <v>83</v>
      </c>
      <c r="AV355" s="15" t="s">
        <v>81</v>
      </c>
      <c r="AW355" s="15" t="s">
        <v>30</v>
      </c>
      <c r="AX355" s="15" t="s">
        <v>73</v>
      </c>
      <c r="AY355" s="279" t="s">
        <v>135</v>
      </c>
    </row>
    <row r="356" s="13" customFormat="1">
      <c r="A356" s="13"/>
      <c r="B356" s="248"/>
      <c r="C356" s="249"/>
      <c r="D356" s="244" t="s">
        <v>154</v>
      </c>
      <c r="E356" s="250" t="s">
        <v>1</v>
      </c>
      <c r="F356" s="251" t="s">
        <v>466</v>
      </c>
      <c r="G356" s="249"/>
      <c r="H356" s="252">
        <v>0.55800000000000005</v>
      </c>
      <c r="I356" s="253"/>
      <c r="J356" s="249"/>
      <c r="K356" s="249"/>
      <c r="L356" s="254"/>
      <c r="M356" s="255"/>
      <c r="N356" s="256"/>
      <c r="O356" s="256"/>
      <c r="P356" s="256"/>
      <c r="Q356" s="256"/>
      <c r="R356" s="256"/>
      <c r="S356" s="256"/>
      <c r="T356" s="25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8" t="s">
        <v>154</v>
      </c>
      <c r="AU356" s="258" t="s">
        <v>83</v>
      </c>
      <c r="AV356" s="13" t="s">
        <v>83</v>
      </c>
      <c r="AW356" s="13" t="s">
        <v>30</v>
      </c>
      <c r="AX356" s="13" t="s">
        <v>73</v>
      </c>
      <c r="AY356" s="258" t="s">
        <v>135</v>
      </c>
    </row>
    <row r="357" s="15" customFormat="1">
      <c r="A357" s="15"/>
      <c r="B357" s="270"/>
      <c r="C357" s="271"/>
      <c r="D357" s="244" t="s">
        <v>154</v>
      </c>
      <c r="E357" s="272" t="s">
        <v>1</v>
      </c>
      <c r="F357" s="273" t="s">
        <v>467</v>
      </c>
      <c r="G357" s="271"/>
      <c r="H357" s="272" t="s">
        <v>1</v>
      </c>
      <c r="I357" s="274"/>
      <c r="J357" s="271"/>
      <c r="K357" s="271"/>
      <c r="L357" s="275"/>
      <c r="M357" s="276"/>
      <c r="N357" s="277"/>
      <c r="O357" s="277"/>
      <c r="P357" s="277"/>
      <c r="Q357" s="277"/>
      <c r="R357" s="277"/>
      <c r="S357" s="277"/>
      <c r="T357" s="278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79" t="s">
        <v>154</v>
      </c>
      <c r="AU357" s="279" t="s">
        <v>83</v>
      </c>
      <c r="AV357" s="15" t="s">
        <v>81</v>
      </c>
      <c r="AW357" s="15" t="s">
        <v>30</v>
      </c>
      <c r="AX357" s="15" t="s">
        <v>73</v>
      </c>
      <c r="AY357" s="279" t="s">
        <v>135</v>
      </c>
    </row>
    <row r="358" s="13" customFormat="1">
      <c r="A358" s="13"/>
      <c r="B358" s="248"/>
      <c r="C358" s="249"/>
      <c r="D358" s="244" t="s">
        <v>154</v>
      </c>
      <c r="E358" s="250" t="s">
        <v>1</v>
      </c>
      <c r="F358" s="251" t="s">
        <v>468</v>
      </c>
      <c r="G358" s="249"/>
      <c r="H358" s="252">
        <v>0.52500000000000002</v>
      </c>
      <c r="I358" s="253"/>
      <c r="J358" s="249"/>
      <c r="K358" s="249"/>
      <c r="L358" s="254"/>
      <c r="M358" s="255"/>
      <c r="N358" s="256"/>
      <c r="O358" s="256"/>
      <c r="P358" s="256"/>
      <c r="Q358" s="256"/>
      <c r="R358" s="256"/>
      <c r="S358" s="256"/>
      <c r="T358" s="257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8" t="s">
        <v>154</v>
      </c>
      <c r="AU358" s="258" t="s">
        <v>83</v>
      </c>
      <c r="AV358" s="13" t="s">
        <v>83</v>
      </c>
      <c r="AW358" s="13" t="s">
        <v>30</v>
      </c>
      <c r="AX358" s="13" t="s">
        <v>73</v>
      </c>
      <c r="AY358" s="258" t="s">
        <v>135</v>
      </c>
    </row>
    <row r="359" s="15" customFormat="1">
      <c r="A359" s="15"/>
      <c r="B359" s="270"/>
      <c r="C359" s="271"/>
      <c r="D359" s="244" t="s">
        <v>154</v>
      </c>
      <c r="E359" s="272" t="s">
        <v>1</v>
      </c>
      <c r="F359" s="273" t="s">
        <v>469</v>
      </c>
      <c r="G359" s="271"/>
      <c r="H359" s="272" t="s">
        <v>1</v>
      </c>
      <c r="I359" s="274"/>
      <c r="J359" s="271"/>
      <c r="K359" s="271"/>
      <c r="L359" s="275"/>
      <c r="M359" s="276"/>
      <c r="N359" s="277"/>
      <c r="O359" s="277"/>
      <c r="P359" s="277"/>
      <c r="Q359" s="277"/>
      <c r="R359" s="277"/>
      <c r="S359" s="277"/>
      <c r="T359" s="278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79" t="s">
        <v>154</v>
      </c>
      <c r="AU359" s="279" t="s">
        <v>83</v>
      </c>
      <c r="AV359" s="15" t="s">
        <v>81</v>
      </c>
      <c r="AW359" s="15" t="s">
        <v>30</v>
      </c>
      <c r="AX359" s="15" t="s">
        <v>73</v>
      </c>
      <c r="AY359" s="279" t="s">
        <v>135</v>
      </c>
    </row>
    <row r="360" s="13" customFormat="1">
      <c r="A360" s="13"/>
      <c r="B360" s="248"/>
      <c r="C360" s="249"/>
      <c r="D360" s="244" t="s">
        <v>154</v>
      </c>
      <c r="E360" s="250" t="s">
        <v>1</v>
      </c>
      <c r="F360" s="251" t="s">
        <v>470</v>
      </c>
      <c r="G360" s="249"/>
      <c r="H360" s="252">
        <v>0.34399999999999997</v>
      </c>
      <c r="I360" s="253"/>
      <c r="J360" s="249"/>
      <c r="K360" s="249"/>
      <c r="L360" s="254"/>
      <c r="M360" s="255"/>
      <c r="N360" s="256"/>
      <c r="O360" s="256"/>
      <c r="P360" s="256"/>
      <c r="Q360" s="256"/>
      <c r="R360" s="256"/>
      <c r="S360" s="256"/>
      <c r="T360" s="257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8" t="s">
        <v>154</v>
      </c>
      <c r="AU360" s="258" t="s">
        <v>83</v>
      </c>
      <c r="AV360" s="13" t="s">
        <v>83</v>
      </c>
      <c r="AW360" s="13" t="s">
        <v>30</v>
      </c>
      <c r="AX360" s="13" t="s">
        <v>73</v>
      </c>
      <c r="AY360" s="258" t="s">
        <v>135</v>
      </c>
    </row>
    <row r="361" s="13" customFormat="1">
      <c r="A361" s="13"/>
      <c r="B361" s="248"/>
      <c r="C361" s="249"/>
      <c r="D361" s="244" t="s">
        <v>154</v>
      </c>
      <c r="E361" s="250" t="s">
        <v>1</v>
      </c>
      <c r="F361" s="251" t="s">
        <v>471</v>
      </c>
      <c r="G361" s="249"/>
      <c r="H361" s="252">
        <v>0.35999999999999999</v>
      </c>
      <c r="I361" s="253"/>
      <c r="J361" s="249"/>
      <c r="K361" s="249"/>
      <c r="L361" s="254"/>
      <c r="M361" s="255"/>
      <c r="N361" s="256"/>
      <c r="O361" s="256"/>
      <c r="P361" s="256"/>
      <c r="Q361" s="256"/>
      <c r="R361" s="256"/>
      <c r="S361" s="256"/>
      <c r="T361" s="257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8" t="s">
        <v>154</v>
      </c>
      <c r="AU361" s="258" t="s">
        <v>83</v>
      </c>
      <c r="AV361" s="13" t="s">
        <v>83</v>
      </c>
      <c r="AW361" s="13" t="s">
        <v>30</v>
      </c>
      <c r="AX361" s="13" t="s">
        <v>73</v>
      </c>
      <c r="AY361" s="258" t="s">
        <v>135</v>
      </c>
    </row>
    <row r="362" s="13" customFormat="1">
      <c r="A362" s="13"/>
      <c r="B362" s="248"/>
      <c r="C362" s="249"/>
      <c r="D362" s="244" t="s">
        <v>154</v>
      </c>
      <c r="E362" s="250" t="s">
        <v>1</v>
      </c>
      <c r="F362" s="251" t="s">
        <v>472</v>
      </c>
      <c r="G362" s="249"/>
      <c r="H362" s="252">
        <v>0.32800000000000001</v>
      </c>
      <c r="I362" s="253"/>
      <c r="J362" s="249"/>
      <c r="K362" s="249"/>
      <c r="L362" s="254"/>
      <c r="M362" s="255"/>
      <c r="N362" s="256"/>
      <c r="O362" s="256"/>
      <c r="P362" s="256"/>
      <c r="Q362" s="256"/>
      <c r="R362" s="256"/>
      <c r="S362" s="256"/>
      <c r="T362" s="257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8" t="s">
        <v>154</v>
      </c>
      <c r="AU362" s="258" t="s">
        <v>83</v>
      </c>
      <c r="AV362" s="13" t="s">
        <v>83</v>
      </c>
      <c r="AW362" s="13" t="s">
        <v>30</v>
      </c>
      <c r="AX362" s="13" t="s">
        <v>73</v>
      </c>
      <c r="AY362" s="258" t="s">
        <v>135</v>
      </c>
    </row>
    <row r="363" s="13" customFormat="1">
      <c r="A363" s="13"/>
      <c r="B363" s="248"/>
      <c r="C363" s="249"/>
      <c r="D363" s="244" t="s">
        <v>154</v>
      </c>
      <c r="E363" s="250" t="s">
        <v>1</v>
      </c>
      <c r="F363" s="251" t="s">
        <v>472</v>
      </c>
      <c r="G363" s="249"/>
      <c r="H363" s="252">
        <v>0.32800000000000001</v>
      </c>
      <c r="I363" s="253"/>
      <c r="J363" s="249"/>
      <c r="K363" s="249"/>
      <c r="L363" s="254"/>
      <c r="M363" s="255"/>
      <c r="N363" s="256"/>
      <c r="O363" s="256"/>
      <c r="P363" s="256"/>
      <c r="Q363" s="256"/>
      <c r="R363" s="256"/>
      <c r="S363" s="256"/>
      <c r="T363" s="25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8" t="s">
        <v>154</v>
      </c>
      <c r="AU363" s="258" t="s">
        <v>83</v>
      </c>
      <c r="AV363" s="13" t="s">
        <v>83</v>
      </c>
      <c r="AW363" s="13" t="s">
        <v>30</v>
      </c>
      <c r="AX363" s="13" t="s">
        <v>73</v>
      </c>
      <c r="AY363" s="258" t="s">
        <v>135</v>
      </c>
    </row>
    <row r="364" s="14" customFormat="1">
      <c r="A364" s="14"/>
      <c r="B364" s="259"/>
      <c r="C364" s="260"/>
      <c r="D364" s="244" t="s">
        <v>154</v>
      </c>
      <c r="E364" s="261" t="s">
        <v>1</v>
      </c>
      <c r="F364" s="262" t="s">
        <v>155</v>
      </c>
      <c r="G364" s="260"/>
      <c r="H364" s="263">
        <v>3.5859999999999994</v>
      </c>
      <c r="I364" s="264"/>
      <c r="J364" s="260"/>
      <c r="K364" s="260"/>
      <c r="L364" s="265"/>
      <c r="M364" s="266"/>
      <c r="N364" s="267"/>
      <c r="O364" s="267"/>
      <c r="P364" s="267"/>
      <c r="Q364" s="267"/>
      <c r="R364" s="267"/>
      <c r="S364" s="267"/>
      <c r="T364" s="268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9" t="s">
        <v>154</v>
      </c>
      <c r="AU364" s="269" t="s">
        <v>83</v>
      </c>
      <c r="AV364" s="14" t="s">
        <v>141</v>
      </c>
      <c r="AW364" s="14" t="s">
        <v>30</v>
      </c>
      <c r="AX364" s="14" t="s">
        <v>81</v>
      </c>
      <c r="AY364" s="269" t="s">
        <v>135</v>
      </c>
    </row>
    <row r="365" s="2" customFormat="1" ht="24.15" customHeight="1">
      <c r="A365" s="38"/>
      <c r="B365" s="39"/>
      <c r="C365" s="230" t="s">
        <v>473</v>
      </c>
      <c r="D365" s="230" t="s">
        <v>137</v>
      </c>
      <c r="E365" s="231" t="s">
        <v>474</v>
      </c>
      <c r="F365" s="232" t="s">
        <v>475</v>
      </c>
      <c r="G365" s="233" t="s">
        <v>190</v>
      </c>
      <c r="H365" s="234">
        <v>318.88999999999999</v>
      </c>
      <c r="I365" s="235"/>
      <c r="J365" s="236">
        <f>ROUND(I365*H365,2)</f>
        <v>0</v>
      </c>
      <c r="K365" s="237"/>
      <c r="L365" s="44"/>
      <c r="M365" s="238" t="s">
        <v>1</v>
      </c>
      <c r="N365" s="239" t="s">
        <v>38</v>
      </c>
      <c r="O365" s="91"/>
      <c r="P365" s="240">
        <f>O365*H365</f>
        <v>0</v>
      </c>
      <c r="Q365" s="240">
        <v>0</v>
      </c>
      <c r="R365" s="240">
        <f>Q365*H365</f>
        <v>0</v>
      </c>
      <c r="S365" s="240">
        <v>0.059999999999999998</v>
      </c>
      <c r="T365" s="241">
        <f>S365*H365</f>
        <v>19.133399999999998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42" t="s">
        <v>141</v>
      </c>
      <c r="AT365" s="242" t="s">
        <v>137</v>
      </c>
      <c r="AU365" s="242" t="s">
        <v>83</v>
      </c>
      <c r="AY365" s="17" t="s">
        <v>135</v>
      </c>
      <c r="BE365" s="243">
        <f>IF(N365="základní",J365,0)</f>
        <v>0</v>
      </c>
      <c r="BF365" s="243">
        <f>IF(N365="snížená",J365,0)</f>
        <v>0</v>
      </c>
      <c r="BG365" s="243">
        <f>IF(N365="zákl. přenesená",J365,0)</f>
        <v>0</v>
      </c>
      <c r="BH365" s="243">
        <f>IF(N365="sníž. přenesená",J365,0)</f>
        <v>0</v>
      </c>
      <c r="BI365" s="243">
        <f>IF(N365="nulová",J365,0)</f>
        <v>0</v>
      </c>
      <c r="BJ365" s="17" t="s">
        <v>81</v>
      </c>
      <c r="BK365" s="243">
        <f>ROUND(I365*H365,2)</f>
        <v>0</v>
      </c>
      <c r="BL365" s="17" t="s">
        <v>141</v>
      </c>
      <c r="BM365" s="242" t="s">
        <v>476</v>
      </c>
    </row>
    <row r="366" s="2" customFormat="1">
      <c r="A366" s="38"/>
      <c r="B366" s="39"/>
      <c r="C366" s="40"/>
      <c r="D366" s="244" t="s">
        <v>143</v>
      </c>
      <c r="E366" s="40"/>
      <c r="F366" s="245" t="s">
        <v>477</v>
      </c>
      <c r="G366" s="40"/>
      <c r="H366" s="40"/>
      <c r="I366" s="197"/>
      <c r="J366" s="40"/>
      <c r="K366" s="40"/>
      <c r="L366" s="44"/>
      <c r="M366" s="246"/>
      <c r="N366" s="247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143</v>
      </c>
      <c r="AU366" s="17" t="s">
        <v>83</v>
      </c>
    </row>
    <row r="367" s="15" customFormat="1">
      <c r="A367" s="15"/>
      <c r="B367" s="270"/>
      <c r="C367" s="271"/>
      <c r="D367" s="244" t="s">
        <v>154</v>
      </c>
      <c r="E367" s="272" t="s">
        <v>1</v>
      </c>
      <c r="F367" s="273" t="s">
        <v>478</v>
      </c>
      <c r="G367" s="271"/>
      <c r="H367" s="272" t="s">
        <v>1</v>
      </c>
      <c r="I367" s="274"/>
      <c r="J367" s="271"/>
      <c r="K367" s="271"/>
      <c r="L367" s="275"/>
      <c r="M367" s="276"/>
      <c r="N367" s="277"/>
      <c r="O367" s="277"/>
      <c r="P367" s="277"/>
      <c r="Q367" s="277"/>
      <c r="R367" s="277"/>
      <c r="S367" s="277"/>
      <c r="T367" s="278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9" t="s">
        <v>154</v>
      </c>
      <c r="AU367" s="279" t="s">
        <v>83</v>
      </c>
      <c r="AV367" s="15" t="s">
        <v>81</v>
      </c>
      <c r="AW367" s="15" t="s">
        <v>30</v>
      </c>
      <c r="AX367" s="15" t="s">
        <v>73</v>
      </c>
      <c r="AY367" s="279" t="s">
        <v>135</v>
      </c>
    </row>
    <row r="368" s="15" customFormat="1">
      <c r="A368" s="15"/>
      <c r="B368" s="270"/>
      <c r="C368" s="271"/>
      <c r="D368" s="244" t="s">
        <v>154</v>
      </c>
      <c r="E368" s="272" t="s">
        <v>1</v>
      </c>
      <c r="F368" s="273" t="s">
        <v>479</v>
      </c>
      <c r="G368" s="271"/>
      <c r="H368" s="272" t="s">
        <v>1</v>
      </c>
      <c r="I368" s="274"/>
      <c r="J368" s="271"/>
      <c r="K368" s="271"/>
      <c r="L368" s="275"/>
      <c r="M368" s="276"/>
      <c r="N368" s="277"/>
      <c r="O368" s="277"/>
      <c r="P368" s="277"/>
      <c r="Q368" s="277"/>
      <c r="R368" s="277"/>
      <c r="S368" s="277"/>
      <c r="T368" s="278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9" t="s">
        <v>154</v>
      </c>
      <c r="AU368" s="279" t="s">
        <v>83</v>
      </c>
      <c r="AV368" s="15" t="s">
        <v>81</v>
      </c>
      <c r="AW368" s="15" t="s">
        <v>30</v>
      </c>
      <c r="AX368" s="15" t="s">
        <v>73</v>
      </c>
      <c r="AY368" s="279" t="s">
        <v>135</v>
      </c>
    </row>
    <row r="369" s="13" customFormat="1">
      <c r="A369" s="13"/>
      <c r="B369" s="248"/>
      <c r="C369" s="249"/>
      <c r="D369" s="244" t="s">
        <v>154</v>
      </c>
      <c r="E369" s="250" t="s">
        <v>1</v>
      </c>
      <c r="F369" s="251" t="s">
        <v>480</v>
      </c>
      <c r="G369" s="249"/>
      <c r="H369" s="252">
        <v>312.38999999999999</v>
      </c>
      <c r="I369" s="253"/>
      <c r="J369" s="249"/>
      <c r="K369" s="249"/>
      <c r="L369" s="254"/>
      <c r="M369" s="255"/>
      <c r="N369" s="256"/>
      <c r="O369" s="256"/>
      <c r="P369" s="256"/>
      <c r="Q369" s="256"/>
      <c r="R369" s="256"/>
      <c r="S369" s="256"/>
      <c r="T369" s="25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8" t="s">
        <v>154</v>
      </c>
      <c r="AU369" s="258" t="s">
        <v>83</v>
      </c>
      <c r="AV369" s="13" t="s">
        <v>83</v>
      </c>
      <c r="AW369" s="13" t="s">
        <v>30</v>
      </c>
      <c r="AX369" s="13" t="s">
        <v>73</v>
      </c>
      <c r="AY369" s="258" t="s">
        <v>135</v>
      </c>
    </row>
    <row r="370" s="15" customFormat="1">
      <c r="A370" s="15"/>
      <c r="B370" s="270"/>
      <c r="C370" s="271"/>
      <c r="D370" s="244" t="s">
        <v>154</v>
      </c>
      <c r="E370" s="272" t="s">
        <v>1</v>
      </c>
      <c r="F370" s="273" t="s">
        <v>481</v>
      </c>
      <c r="G370" s="271"/>
      <c r="H370" s="272" t="s">
        <v>1</v>
      </c>
      <c r="I370" s="274"/>
      <c r="J370" s="271"/>
      <c r="K370" s="271"/>
      <c r="L370" s="275"/>
      <c r="M370" s="276"/>
      <c r="N370" s="277"/>
      <c r="O370" s="277"/>
      <c r="P370" s="277"/>
      <c r="Q370" s="277"/>
      <c r="R370" s="277"/>
      <c r="S370" s="277"/>
      <c r="T370" s="278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79" t="s">
        <v>154</v>
      </c>
      <c r="AU370" s="279" t="s">
        <v>83</v>
      </c>
      <c r="AV370" s="15" t="s">
        <v>81</v>
      </c>
      <c r="AW370" s="15" t="s">
        <v>30</v>
      </c>
      <c r="AX370" s="15" t="s">
        <v>73</v>
      </c>
      <c r="AY370" s="279" t="s">
        <v>135</v>
      </c>
    </row>
    <row r="371" s="13" customFormat="1">
      <c r="A371" s="13"/>
      <c r="B371" s="248"/>
      <c r="C371" s="249"/>
      <c r="D371" s="244" t="s">
        <v>154</v>
      </c>
      <c r="E371" s="250" t="s">
        <v>1</v>
      </c>
      <c r="F371" s="251" t="s">
        <v>482</v>
      </c>
      <c r="G371" s="249"/>
      <c r="H371" s="252">
        <v>6.5</v>
      </c>
      <c r="I371" s="253"/>
      <c r="J371" s="249"/>
      <c r="K371" s="249"/>
      <c r="L371" s="254"/>
      <c r="M371" s="255"/>
      <c r="N371" s="256"/>
      <c r="O371" s="256"/>
      <c r="P371" s="256"/>
      <c r="Q371" s="256"/>
      <c r="R371" s="256"/>
      <c r="S371" s="256"/>
      <c r="T371" s="25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8" t="s">
        <v>154</v>
      </c>
      <c r="AU371" s="258" t="s">
        <v>83</v>
      </c>
      <c r="AV371" s="13" t="s">
        <v>83</v>
      </c>
      <c r="AW371" s="13" t="s">
        <v>30</v>
      </c>
      <c r="AX371" s="13" t="s">
        <v>73</v>
      </c>
      <c r="AY371" s="258" t="s">
        <v>135</v>
      </c>
    </row>
    <row r="372" s="14" customFormat="1">
      <c r="A372" s="14"/>
      <c r="B372" s="259"/>
      <c r="C372" s="260"/>
      <c r="D372" s="244" t="s">
        <v>154</v>
      </c>
      <c r="E372" s="261" t="s">
        <v>1</v>
      </c>
      <c r="F372" s="262" t="s">
        <v>155</v>
      </c>
      <c r="G372" s="260"/>
      <c r="H372" s="263">
        <v>318.88999999999999</v>
      </c>
      <c r="I372" s="264"/>
      <c r="J372" s="260"/>
      <c r="K372" s="260"/>
      <c r="L372" s="265"/>
      <c r="M372" s="266"/>
      <c r="N372" s="267"/>
      <c r="O372" s="267"/>
      <c r="P372" s="267"/>
      <c r="Q372" s="267"/>
      <c r="R372" s="267"/>
      <c r="S372" s="267"/>
      <c r="T372" s="268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9" t="s">
        <v>154</v>
      </c>
      <c r="AU372" s="269" t="s">
        <v>83</v>
      </c>
      <c r="AV372" s="14" t="s">
        <v>141</v>
      </c>
      <c r="AW372" s="14" t="s">
        <v>30</v>
      </c>
      <c r="AX372" s="14" t="s">
        <v>81</v>
      </c>
      <c r="AY372" s="269" t="s">
        <v>135</v>
      </c>
    </row>
    <row r="373" s="2" customFormat="1" ht="21.75" customHeight="1">
      <c r="A373" s="38"/>
      <c r="B373" s="39"/>
      <c r="C373" s="230" t="s">
        <v>483</v>
      </c>
      <c r="D373" s="230" t="s">
        <v>137</v>
      </c>
      <c r="E373" s="231" t="s">
        <v>484</v>
      </c>
      <c r="F373" s="232" t="s">
        <v>485</v>
      </c>
      <c r="G373" s="233" t="s">
        <v>200</v>
      </c>
      <c r="H373" s="234">
        <v>60.887</v>
      </c>
      <c r="I373" s="235"/>
      <c r="J373" s="236">
        <f>ROUND(I373*H373,2)</f>
        <v>0</v>
      </c>
      <c r="K373" s="237"/>
      <c r="L373" s="44"/>
      <c r="M373" s="238" t="s">
        <v>1</v>
      </c>
      <c r="N373" s="239" t="s">
        <v>38</v>
      </c>
      <c r="O373" s="91"/>
      <c r="P373" s="240">
        <f>O373*H373</f>
        <v>0</v>
      </c>
      <c r="Q373" s="240">
        <v>0</v>
      </c>
      <c r="R373" s="240">
        <f>Q373*H373</f>
        <v>0</v>
      </c>
      <c r="S373" s="240">
        <v>2.6000000000000001</v>
      </c>
      <c r="T373" s="241">
        <f>S373*H373</f>
        <v>158.30620000000002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42" t="s">
        <v>141</v>
      </c>
      <c r="AT373" s="242" t="s">
        <v>137</v>
      </c>
      <c r="AU373" s="242" t="s">
        <v>83</v>
      </c>
      <c r="AY373" s="17" t="s">
        <v>135</v>
      </c>
      <c r="BE373" s="243">
        <f>IF(N373="základní",J373,0)</f>
        <v>0</v>
      </c>
      <c r="BF373" s="243">
        <f>IF(N373="snížená",J373,0)</f>
        <v>0</v>
      </c>
      <c r="BG373" s="243">
        <f>IF(N373="zákl. přenesená",J373,0)</f>
        <v>0</v>
      </c>
      <c r="BH373" s="243">
        <f>IF(N373="sníž. přenesená",J373,0)</f>
        <v>0</v>
      </c>
      <c r="BI373" s="243">
        <f>IF(N373="nulová",J373,0)</f>
        <v>0</v>
      </c>
      <c r="BJ373" s="17" t="s">
        <v>81</v>
      </c>
      <c r="BK373" s="243">
        <f>ROUND(I373*H373,2)</f>
        <v>0</v>
      </c>
      <c r="BL373" s="17" t="s">
        <v>141</v>
      </c>
      <c r="BM373" s="242" t="s">
        <v>486</v>
      </c>
    </row>
    <row r="374" s="2" customFormat="1">
      <c r="A374" s="38"/>
      <c r="B374" s="39"/>
      <c r="C374" s="40"/>
      <c r="D374" s="244" t="s">
        <v>143</v>
      </c>
      <c r="E374" s="40"/>
      <c r="F374" s="245" t="s">
        <v>487</v>
      </c>
      <c r="G374" s="40"/>
      <c r="H374" s="40"/>
      <c r="I374" s="197"/>
      <c r="J374" s="40"/>
      <c r="K374" s="40"/>
      <c r="L374" s="44"/>
      <c r="M374" s="246"/>
      <c r="N374" s="247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143</v>
      </c>
      <c r="AU374" s="17" t="s">
        <v>83</v>
      </c>
    </row>
    <row r="375" s="15" customFormat="1">
      <c r="A375" s="15"/>
      <c r="B375" s="270"/>
      <c r="C375" s="271"/>
      <c r="D375" s="244" t="s">
        <v>154</v>
      </c>
      <c r="E375" s="272" t="s">
        <v>1</v>
      </c>
      <c r="F375" s="273" t="s">
        <v>488</v>
      </c>
      <c r="G375" s="271"/>
      <c r="H375" s="272" t="s">
        <v>1</v>
      </c>
      <c r="I375" s="274"/>
      <c r="J375" s="271"/>
      <c r="K375" s="271"/>
      <c r="L375" s="275"/>
      <c r="M375" s="276"/>
      <c r="N375" s="277"/>
      <c r="O375" s="277"/>
      <c r="P375" s="277"/>
      <c r="Q375" s="277"/>
      <c r="R375" s="277"/>
      <c r="S375" s="277"/>
      <c r="T375" s="278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9" t="s">
        <v>154</v>
      </c>
      <c r="AU375" s="279" t="s">
        <v>83</v>
      </c>
      <c r="AV375" s="15" t="s">
        <v>81</v>
      </c>
      <c r="AW375" s="15" t="s">
        <v>30</v>
      </c>
      <c r="AX375" s="15" t="s">
        <v>73</v>
      </c>
      <c r="AY375" s="279" t="s">
        <v>135</v>
      </c>
    </row>
    <row r="376" s="15" customFormat="1">
      <c r="A376" s="15"/>
      <c r="B376" s="270"/>
      <c r="C376" s="271"/>
      <c r="D376" s="244" t="s">
        <v>154</v>
      </c>
      <c r="E376" s="272" t="s">
        <v>1</v>
      </c>
      <c r="F376" s="273" t="s">
        <v>489</v>
      </c>
      <c r="G376" s="271"/>
      <c r="H376" s="272" t="s">
        <v>1</v>
      </c>
      <c r="I376" s="274"/>
      <c r="J376" s="271"/>
      <c r="K376" s="271"/>
      <c r="L376" s="275"/>
      <c r="M376" s="276"/>
      <c r="N376" s="277"/>
      <c r="O376" s="277"/>
      <c r="P376" s="277"/>
      <c r="Q376" s="277"/>
      <c r="R376" s="277"/>
      <c r="S376" s="277"/>
      <c r="T376" s="278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9" t="s">
        <v>154</v>
      </c>
      <c r="AU376" s="279" t="s">
        <v>83</v>
      </c>
      <c r="AV376" s="15" t="s">
        <v>81</v>
      </c>
      <c r="AW376" s="15" t="s">
        <v>30</v>
      </c>
      <c r="AX376" s="15" t="s">
        <v>73</v>
      </c>
      <c r="AY376" s="279" t="s">
        <v>135</v>
      </c>
    </row>
    <row r="377" s="13" customFormat="1">
      <c r="A377" s="13"/>
      <c r="B377" s="248"/>
      <c r="C377" s="249"/>
      <c r="D377" s="244" t="s">
        <v>154</v>
      </c>
      <c r="E377" s="250" t="s">
        <v>1</v>
      </c>
      <c r="F377" s="251" t="s">
        <v>490</v>
      </c>
      <c r="G377" s="249"/>
      <c r="H377" s="252">
        <v>9.0500000000000007</v>
      </c>
      <c r="I377" s="253"/>
      <c r="J377" s="249"/>
      <c r="K377" s="249"/>
      <c r="L377" s="254"/>
      <c r="M377" s="255"/>
      <c r="N377" s="256"/>
      <c r="O377" s="256"/>
      <c r="P377" s="256"/>
      <c r="Q377" s="256"/>
      <c r="R377" s="256"/>
      <c r="S377" s="256"/>
      <c r="T377" s="25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8" t="s">
        <v>154</v>
      </c>
      <c r="AU377" s="258" t="s">
        <v>83</v>
      </c>
      <c r="AV377" s="13" t="s">
        <v>83</v>
      </c>
      <c r="AW377" s="13" t="s">
        <v>30</v>
      </c>
      <c r="AX377" s="13" t="s">
        <v>73</v>
      </c>
      <c r="AY377" s="258" t="s">
        <v>135</v>
      </c>
    </row>
    <row r="378" s="15" customFormat="1">
      <c r="A378" s="15"/>
      <c r="B378" s="270"/>
      <c r="C378" s="271"/>
      <c r="D378" s="244" t="s">
        <v>154</v>
      </c>
      <c r="E378" s="272" t="s">
        <v>1</v>
      </c>
      <c r="F378" s="273" t="s">
        <v>491</v>
      </c>
      <c r="G378" s="271"/>
      <c r="H378" s="272" t="s">
        <v>1</v>
      </c>
      <c r="I378" s="274"/>
      <c r="J378" s="271"/>
      <c r="K378" s="271"/>
      <c r="L378" s="275"/>
      <c r="M378" s="276"/>
      <c r="N378" s="277"/>
      <c r="O378" s="277"/>
      <c r="P378" s="277"/>
      <c r="Q378" s="277"/>
      <c r="R378" s="277"/>
      <c r="S378" s="277"/>
      <c r="T378" s="278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9" t="s">
        <v>154</v>
      </c>
      <c r="AU378" s="279" t="s">
        <v>83</v>
      </c>
      <c r="AV378" s="15" t="s">
        <v>81</v>
      </c>
      <c r="AW378" s="15" t="s">
        <v>30</v>
      </c>
      <c r="AX378" s="15" t="s">
        <v>73</v>
      </c>
      <c r="AY378" s="279" t="s">
        <v>135</v>
      </c>
    </row>
    <row r="379" s="13" customFormat="1">
      <c r="A379" s="13"/>
      <c r="B379" s="248"/>
      <c r="C379" s="249"/>
      <c r="D379" s="244" t="s">
        <v>154</v>
      </c>
      <c r="E379" s="250" t="s">
        <v>1</v>
      </c>
      <c r="F379" s="251" t="s">
        <v>492</v>
      </c>
      <c r="G379" s="249"/>
      <c r="H379" s="252">
        <v>12.199999999999999</v>
      </c>
      <c r="I379" s="253"/>
      <c r="J379" s="249"/>
      <c r="K379" s="249"/>
      <c r="L379" s="254"/>
      <c r="M379" s="255"/>
      <c r="N379" s="256"/>
      <c r="O379" s="256"/>
      <c r="P379" s="256"/>
      <c r="Q379" s="256"/>
      <c r="R379" s="256"/>
      <c r="S379" s="256"/>
      <c r="T379" s="25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8" t="s">
        <v>154</v>
      </c>
      <c r="AU379" s="258" t="s">
        <v>83</v>
      </c>
      <c r="AV379" s="13" t="s">
        <v>83</v>
      </c>
      <c r="AW379" s="13" t="s">
        <v>30</v>
      </c>
      <c r="AX379" s="13" t="s">
        <v>73</v>
      </c>
      <c r="AY379" s="258" t="s">
        <v>135</v>
      </c>
    </row>
    <row r="380" s="15" customFormat="1">
      <c r="A380" s="15"/>
      <c r="B380" s="270"/>
      <c r="C380" s="271"/>
      <c r="D380" s="244" t="s">
        <v>154</v>
      </c>
      <c r="E380" s="272" t="s">
        <v>1</v>
      </c>
      <c r="F380" s="273" t="s">
        <v>493</v>
      </c>
      <c r="G380" s="271"/>
      <c r="H380" s="272" t="s">
        <v>1</v>
      </c>
      <c r="I380" s="274"/>
      <c r="J380" s="271"/>
      <c r="K380" s="271"/>
      <c r="L380" s="275"/>
      <c r="M380" s="276"/>
      <c r="N380" s="277"/>
      <c r="O380" s="277"/>
      <c r="P380" s="277"/>
      <c r="Q380" s="277"/>
      <c r="R380" s="277"/>
      <c r="S380" s="277"/>
      <c r="T380" s="278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79" t="s">
        <v>154</v>
      </c>
      <c r="AU380" s="279" t="s">
        <v>83</v>
      </c>
      <c r="AV380" s="15" t="s">
        <v>81</v>
      </c>
      <c r="AW380" s="15" t="s">
        <v>30</v>
      </c>
      <c r="AX380" s="15" t="s">
        <v>73</v>
      </c>
      <c r="AY380" s="279" t="s">
        <v>135</v>
      </c>
    </row>
    <row r="381" s="13" customFormat="1">
      <c r="A381" s="13"/>
      <c r="B381" s="248"/>
      <c r="C381" s="249"/>
      <c r="D381" s="244" t="s">
        <v>154</v>
      </c>
      <c r="E381" s="250" t="s">
        <v>1</v>
      </c>
      <c r="F381" s="251" t="s">
        <v>494</v>
      </c>
      <c r="G381" s="249"/>
      <c r="H381" s="252">
        <v>6.1150000000000002</v>
      </c>
      <c r="I381" s="253"/>
      <c r="J381" s="249"/>
      <c r="K381" s="249"/>
      <c r="L381" s="254"/>
      <c r="M381" s="255"/>
      <c r="N381" s="256"/>
      <c r="O381" s="256"/>
      <c r="P381" s="256"/>
      <c r="Q381" s="256"/>
      <c r="R381" s="256"/>
      <c r="S381" s="256"/>
      <c r="T381" s="25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8" t="s">
        <v>154</v>
      </c>
      <c r="AU381" s="258" t="s">
        <v>83</v>
      </c>
      <c r="AV381" s="13" t="s">
        <v>83</v>
      </c>
      <c r="AW381" s="13" t="s">
        <v>30</v>
      </c>
      <c r="AX381" s="13" t="s">
        <v>73</v>
      </c>
      <c r="AY381" s="258" t="s">
        <v>135</v>
      </c>
    </row>
    <row r="382" s="15" customFormat="1">
      <c r="A382" s="15"/>
      <c r="B382" s="270"/>
      <c r="C382" s="271"/>
      <c r="D382" s="244" t="s">
        <v>154</v>
      </c>
      <c r="E382" s="272" t="s">
        <v>1</v>
      </c>
      <c r="F382" s="273" t="s">
        <v>495</v>
      </c>
      <c r="G382" s="271"/>
      <c r="H382" s="272" t="s">
        <v>1</v>
      </c>
      <c r="I382" s="274"/>
      <c r="J382" s="271"/>
      <c r="K382" s="271"/>
      <c r="L382" s="275"/>
      <c r="M382" s="276"/>
      <c r="N382" s="277"/>
      <c r="O382" s="277"/>
      <c r="P382" s="277"/>
      <c r="Q382" s="277"/>
      <c r="R382" s="277"/>
      <c r="S382" s="277"/>
      <c r="T382" s="278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79" t="s">
        <v>154</v>
      </c>
      <c r="AU382" s="279" t="s">
        <v>83</v>
      </c>
      <c r="AV382" s="15" t="s">
        <v>81</v>
      </c>
      <c r="AW382" s="15" t="s">
        <v>30</v>
      </c>
      <c r="AX382" s="15" t="s">
        <v>73</v>
      </c>
      <c r="AY382" s="279" t="s">
        <v>135</v>
      </c>
    </row>
    <row r="383" s="13" customFormat="1">
      <c r="A383" s="13"/>
      <c r="B383" s="248"/>
      <c r="C383" s="249"/>
      <c r="D383" s="244" t="s">
        <v>154</v>
      </c>
      <c r="E383" s="250" t="s">
        <v>1</v>
      </c>
      <c r="F383" s="251" t="s">
        <v>496</v>
      </c>
      <c r="G383" s="249"/>
      <c r="H383" s="252">
        <v>2.1000000000000001</v>
      </c>
      <c r="I383" s="253"/>
      <c r="J383" s="249"/>
      <c r="K383" s="249"/>
      <c r="L383" s="254"/>
      <c r="M383" s="255"/>
      <c r="N383" s="256"/>
      <c r="O383" s="256"/>
      <c r="P383" s="256"/>
      <c r="Q383" s="256"/>
      <c r="R383" s="256"/>
      <c r="S383" s="256"/>
      <c r="T383" s="25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8" t="s">
        <v>154</v>
      </c>
      <c r="AU383" s="258" t="s">
        <v>83</v>
      </c>
      <c r="AV383" s="13" t="s">
        <v>83</v>
      </c>
      <c r="AW383" s="13" t="s">
        <v>30</v>
      </c>
      <c r="AX383" s="13" t="s">
        <v>73</v>
      </c>
      <c r="AY383" s="258" t="s">
        <v>135</v>
      </c>
    </row>
    <row r="384" s="13" customFormat="1">
      <c r="A384" s="13"/>
      <c r="B384" s="248"/>
      <c r="C384" s="249"/>
      <c r="D384" s="244" t="s">
        <v>154</v>
      </c>
      <c r="E384" s="250" t="s">
        <v>1</v>
      </c>
      <c r="F384" s="251" t="s">
        <v>497</v>
      </c>
      <c r="G384" s="249"/>
      <c r="H384" s="252">
        <v>14.76</v>
      </c>
      <c r="I384" s="253"/>
      <c r="J384" s="249"/>
      <c r="K384" s="249"/>
      <c r="L384" s="254"/>
      <c r="M384" s="255"/>
      <c r="N384" s="256"/>
      <c r="O384" s="256"/>
      <c r="P384" s="256"/>
      <c r="Q384" s="256"/>
      <c r="R384" s="256"/>
      <c r="S384" s="256"/>
      <c r="T384" s="25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8" t="s">
        <v>154</v>
      </c>
      <c r="AU384" s="258" t="s">
        <v>83</v>
      </c>
      <c r="AV384" s="13" t="s">
        <v>83</v>
      </c>
      <c r="AW384" s="13" t="s">
        <v>30</v>
      </c>
      <c r="AX384" s="13" t="s">
        <v>73</v>
      </c>
      <c r="AY384" s="258" t="s">
        <v>135</v>
      </c>
    </row>
    <row r="385" s="13" customFormat="1">
      <c r="A385" s="13"/>
      <c r="B385" s="248"/>
      <c r="C385" s="249"/>
      <c r="D385" s="244" t="s">
        <v>154</v>
      </c>
      <c r="E385" s="250" t="s">
        <v>1</v>
      </c>
      <c r="F385" s="251" t="s">
        <v>498</v>
      </c>
      <c r="G385" s="249"/>
      <c r="H385" s="252">
        <v>3.6440000000000001</v>
      </c>
      <c r="I385" s="253"/>
      <c r="J385" s="249"/>
      <c r="K385" s="249"/>
      <c r="L385" s="254"/>
      <c r="M385" s="255"/>
      <c r="N385" s="256"/>
      <c r="O385" s="256"/>
      <c r="P385" s="256"/>
      <c r="Q385" s="256"/>
      <c r="R385" s="256"/>
      <c r="S385" s="256"/>
      <c r="T385" s="25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8" t="s">
        <v>154</v>
      </c>
      <c r="AU385" s="258" t="s">
        <v>83</v>
      </c>
      <c r="AV385" s="13" t="s">
        <v>83</v>
      </c>
      <c r="AW385" s="13" t="s">
        <v>30</v>
      </c>
      <c r="AX385" s="13" t="s">
        <v>73</v>
      </c>
      <c r="AY385" s="258" t="s">
        <v>135</v>
      </c>
    </row>
    <row r="386" s="15" customFormat="1">
      <c r="A386" s="15"/>
      <c r="B386" s="270"/>
      <c r="C386" s="271"/>
      <c r="D386" s="244" t="s">
        <v>154</v>
      </c>
      <c r="E386" s="272" t="s">
        <v>1</v>
      </c>
      <c r="F386" s="273" t="s">
        <v>499</v>
      </c>
      <c r="G386" s="271"/>
      <c r="H386" s="272" t="s">
        <v>1</v>
      </c>
      <c r="I386" s="274"/>
      <c r="J386" s="271"/>
      <c r="K386" s="271"/>
      <c r="L386" s="275"/>
      <c r="M386" s="276"/>
      <c r="N386" s="277"/>
      <c r="O386" s="277"/>
      <c r="P386" s="277"/>
      <c r="Q386" s="277"/>
      <c r="R386" s="277"/>
      <c r="S386" s="277"/>
      <c r="T386" s="278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9" t="s">
        <v>154</v>
      </c>
      <c r="AU386" s="279" t="s">
        <v>83</v>
      </c>
      <c r="AV386" s="15" t="s">
        <v>81</v>
      </c>
      <c r="AW386" s="15" t="s">
        <v>30</v>
      </c>
      <c r="AX386" s="15" t="s">
        <v>73</v>
      </c>
      <c r="AY386" s="279" t="s">
        <v>135</v>
      </c>
    </row>
    <row r="387" s="13" customFormat="1">
      <c r="A387" s="13"/>
      <c r="B387" s="248"/>
      <c r="C387" s="249"/>
      <c r="D387" s="244" t="s">
        <v>154</v>
      </c>
      <c r="E387" s="250" t="s">
        <v>1</v>
      </c>
      <c r="F387" s="251" t="s">
        <v>500</v>
      </c>
      <c r="G387" s="249"/>
      <c r="H387" s="252">
        <v>13.018000000000001</v>
      </c>
      <c r="I387" s="253"/>
      <c r="J387" s="249"/>
      <c r="K387" s="249"/>
      <c r="L387" s="254"/>
      <c r="M387" s="255"/>
      <c r="N387" s="256"/>
      <c r="O387" s="256"/>
      <c r="P387" s="256"/>
      <c r="Q387" s="256"/>
      <c r="R387" s="256"/>
      <c r="S387" s="256"/>
      <c r="T387" s="25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8" t="s">
        <v>154</v>
      </c>
      <c r="AU387" s="258" t="s">
        <v>83</v>
      </c>
      <c r="AV387" s="13" t="s">
        <v>83</v>
      </c>
      <c r="AW387" s="13" t="s">
        <v>30</v>
      </c>
      <c r="AX387" s="13" t="s">
        <v>73</v>
      </c>
      <c r="AY387" s="258" t="s">
        <v>135</v>
      </c>
    </row>
    <row r="388" s="14" customFormat="1">
      <c r="A388" s="14"/>
      <c r="B388" s="259"/>
      <c r="C388" s="260"/>
      <c r="D388" s="244" t="s">
        <v>154</v>
      </c>
      <c r="E388" s="261" t="s">
        <v>1</v>
      </c>
      <c r="F388" s="262" t="s">
        <v>155</v>
      </c>
      <c r="G388" s="260"/>
      <c r="H388" s="263">
        <v>60.887</v>
      </c>
      <c r="I388" s="264"/>
      <c r="J388" s="260"/>
      <c r="K388" s="260"/>
      <c r="L388" s="265"/>
      <c r="M388" s="266"/>
      <c r="N388" s="267"/>
      <c r="O388" s="267"/>
      <c r="P388" s="267"/>
      <c r="Q388" s="267"/>
      <c r="R388" s="267"/>
      <c r="S388" s="267"/>
      <c r="T388" s="268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9" t="s">
        <v>154</v>
      </c>
      <c r="AU388" s="269" t="s">
        <v>83</v>
      </c>
      <c r="AV388" s="14" t="s">
        <v>141</v>
      </c>
      <c r="AW388" s="14" t="s">
        <v>30</v>
      </c>
      <c r="AX388" s="14" t="s">
        <v>81</v>
      </c>
      <c r="AY388" s="269" t="s">
        <v>135</v>
      </c>
    </row>
    <row r="389" s="2" customFormat="1" ht="24.15" customHeight="1">
      <c r="A389" s="38"/>
      <c r="B389" s="39"/>
      <c r="C389" s="230" t="s">
        <v>501</v>
      </c>
      <c r="D389" s="230" t="s">
        <v>137</v>
      </c>
      <c r="E389" s="231" t="s">
        <v>502</v>
      </c>
      <c r="F389" s="232" t="s">
        <v>503</v>
      </c>
      <c r="G389" s="233" t="s">
        <v>140</v>
      </c>
      <c r="H389" s="234">
        <v>92</v>
      </c>
      <c r="I389" s="235"/>
      <c r="J389" s="236">
        <f>ROUND(I389*H389,2)</f>
        <v>0</v>
      </c>
      <c r="K389" s="237"/>
      <c r="L389" s="44"/>
      <c r="M389" s="238" t="s">
        <v>1</v>
      </c>
      <c r="N389" s="239" t="s">
        <v>38</v>
      </c>
      <c r="O389" s="91"/>
      <c r="P389" s="240">
        <f>O389*H389</f>
        <v>0</v>
      </c>
      <c r="Q389" s="240">
        <v>0</v>
      </c>
      <c r="R389" s="240">
        <f>Q389*H389</f>
        <v>0</v>
      </c>
      <c r="S389" s="240">
        <v>0.16500000000000001</v>
      </c>
      <c r="T389" s="241">
        <f>S389*H389</f>
        <v>15.180000000000002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42" t="s">
        <v>141</v>
      </c>
      <c r="AT389" s="242" t="s">
        <v>137</v>
      </c>
      <c r="AU389" s="242" t="s">
        <v>83</v>
      </c>
      <c r="AY389" s="17" t="s">
        <v>135</v>
      </c>
      <c r="BE389" s="243">
        <f>IF(N389="základní",J389,0)</f>
        <v>0</v>
      </c>
      <c r="BF389" s="243">
        <f>IF(N389="snížená",J389,0)</f>
        <v>0</v>
      </c>
      <c r="BG389" s="243">
        <f>IF(N389="zákl. přenesená",J389,0)</f>
        <v>0</v>
      </c>
      <c r="BH389" s="243">
        <f>IF(N389="sníž. přenesená",J389,0)</f>
        <v>0</v>
      </c>
      <c r="BI389" s="243">
        <f>IF(N389="nulová",J389,0)</f>
        <v>0</v>
      </c>
      <c r="BJ389" s="17" t="s">
        <v>81</v>
      </c>
      <c r="BK389" s="243">
        <f>ROUND(I389*H389,2)</f>
        <v>0</v>
      </c>
      <c r="BL389" s="17" t="s">
        <v>141</v>
      </c>
      <c r="BM389" s="242" t="s">
        <v>504</v>
      </c>
    </row>
    <row r="390" s="2" customFormat="1">
      <c r="A390" s="38"/>
      <c r="B390" s="39"/>
      <c r="C390" s="40"/>
      <c r="D390" s="244" t="s">
        <v>143</v>
      </c>
      <c r="E390" s="40"/>
      <c r="F390" s="245" t="s">
        <v>505</v>
      </c>
      <c r="G390" s="40"/>
      <c r="H390" s="40"/>
      <c r="I390" s="197"/>
      <c r="J390" s="40"/>
      <c r="K390" s="40"/>
      <c r="L390" s="44"/>
      <c r="M390" s="246"/>
      <c r="N390" s="247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143</v>
      </c>
      <c r="AU390" s="17" t="s">
        <v>83</v>
      </c>
    </row>
    <row r="391" s="15" customFormat="1">
      <c r="A391" s="15"/>
      <c r="B391" s="270"/>
      <c r="C391" s="271"/>
      <c r="D391" s="244" t="s">
        <v>154</v>
      </c>
      <c r="E391" s="272" t="s">
        <v>1</v>
      </c>
      <c r="F391" s="273" t="s">
        <v>506</v>
      </c>
      <c r="G391" s="271"/>
      <c r="H391" s="272" t="s">
        <v>1</v>
      </c>
      <c r="I391" s="274"/>
      <c r="J391" s="271"/>
      <c r="K391" s="271"/>
      <c r="L391" s="275"/>
      <c r="M391" s="276"/>
      <c r="N391" s="277"/>
      <c r="O391" s="277"/>
      <c r="P391" s="277"/>
      <c r="Q391" s="277"/>
      <c r="R391" s="277"/>
      <c r="S391" s="277"/>
      <c r="T391" s="278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9" t="s">
        <v>154</v>
      </c>
      <c r="AU391" s="279" t="s">
        <v>83</v>
      </c>
      <c r="AV391" s="15" t="s">
        <v>81</v>
      </c>
      <c r="AW391" s="15" t="s">
        <v>30</v>
      </c>
      <c r="AX391" s="15" t="s">
        <v>73</v>
      </c>
      <c r="AY391" s="279" t="s">
        <v>135</v>
      </c>
    </row>
    <row r="392" s="15" customFormat="1">
      <c r="A392" s="15"/>
      <c r="B392" s="270"/>
      <c r="C392" s="271"/>
      <c r="D392" s="244" t="s">
        <v>154</v>
      </c>
      <c r="E392" s="272" t="s">
        <v>1</v>
      </c>
      <c r="F392" s="273" t="s">
        <v>507</v>
      </c>
      <c r="G392" s="271"/>
      <c r="H392" s="272" t="s">
        <v>1</v>
      </c>
      <c r="I392" s="274"/>
      <c r="J392" s="271"/>
      <c r="K392" s="271"/>
      <c r="L392" s="275"/>
      <c r="M392" s="276"/>
      <c r="N392" s="277"/>
      <c r="O392" s="277"/>
      <c r="P392" s="277"/>
      <c r="Q392" s="277"/>
      <c r="R392" s="277"/>
      <c r="S392" s="277"/>
      <c r="T392" s="278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9" t="s">
        <v>154</v>
      </c>
      <c r="AU392" s="279" t="s">
        <v>83</v>
      </c>
      <c r="AV392" s="15" t="s">
        <v>81</v>
      </c>
      <c r="AW392" s="15" t="s">
        <v>30</v>
      </c>
      <c r="AX392" s="15" t="s">
        <v>73</v>
      </c>
      <c r="AY392" s="279" t="s">
        <v>135</v>
      </c>
    </row>
    <row r="393" s="13" customFormat="1">
      <c r="A393" s="13"/>
      <c r="B393" s="248"/>
      <c r="C393" s="249"/>
      <c r="D393" s="244" t="s">
        <v>154</v>
      </c>
      <c r="E393" s="250" t="s">
        <v>1</v>
      </c>
      <c r="F393" s="251" t="s">
        <v>508</v>
      </c>
      <c r="G393" s="249"/>
      <c r="H393" s="252">
        <v>92</v>
      </c>
      <c r="I393" s="253"/>
      <c r="J393" s="249"/>
      <c r="K393" s="249"/>
      <c r="L393" s="254"/>
      <c r="M393" s="255"/>
      <c r="N393" s="256"/>
      <c r="O393" s="256"/>
      <c r="P393" s="256"/>
      <c r="Q393" s="256"/>
      <c r="R393" s="256"/>
      <c r="S393" s="256"/>
      <c r="T393" s="257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8" t="s">
        <v>154</v>
      </c>
      <c r="AU393" s="258" t="s">
        <v>83</v>
      </c>
      <c r="AV393" s="13" t="s">
        <v>83</v>
      </c>
      <c r="AW393" s="13" t="s">
        <v>30</v>
      </c>
      <c r="AX393" s="13" t="s">
        <v>81</v>
      </c>
      <c r="AY393" s="258" t="s">
        <v>135</v>
      </c>
    </row>
    <row r="394" s="2" customFormat="1" ht="21.75" customHeight="1">
      <c r="A394" s="38"/>
      <c r="B394" s="39"/>
      <c r="C394" s="230" t="s">
        <v>509</v>
      </c>
      <c r="D394" s="230" t="s">
        <v>137</v>
      </c>
      <c r="E394" s="231" t="s">
        <v>510</v>
      </c>
      <c r="F394" s="232" t="s">
        <v>511</v>
      </c>
      <c r="G394" s="233" t="s">
        <v>140</v>
      </c>
      <c r="H394" s="234">
        <v>1</v>
      </c>
      <c r="I394" s="235"/>
      <c r="J394" s="236">
        <f>ROUND(I394*H394,2)</f>
        <v>0</v>
      </c>
      <c r="K394" s="237"/>
      <c r="L394" s="44"/>
      <c r="M394" s="238" t="s">
        <v>1</v>
      </c>
      <c r="N394" s="239" t="s">
        <v>38</v>
      </c>
      <c r="O394" s="91"/>
      <c r="P394" s="240">
        <f>O394*H394</f>
        <v>0</v>
      </c>
      <c r="Q394" s="240">
        <v>0</v>
      </c>
      <c r="R394" s="240">
        <f>Q394*H394</f>
        <v>0</v>
      </c>
      <c r="S394" s="240">
        <v>0.20999999999999999</v>
      </c>
      <c r="T394" s="241">
        <f>S394*H394</f>
        <v>0.20999999999999999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42" t="s">
        <v>141</v>
      </c>
      <c r="AT394" s="242" t="s">
        <v>137</v>
      </c>
      <c r="AU394" s="242" t="s">
        <v>83</v>
      </c>
      <c r="AY394" s="17" t="s">
        <v>135</v>
      </c>
      <c r="BE394" s="243">
        <f>IF(N394="základní",J394,0)</f>
        <v>0</v>
      </c>
      <c r="BF394" s="243">
        <f>IF(N394="snížená",J394,0)</f>
        <v>0</v>
      </c>
      <c r="BG394" s="243">
        <f>IF(N394="zákl. přenesená",J394,0)</f>
        <v>0</v>
      </c>
      <c r="BH394" s="243">
        <f>IF(N394="sníž. přenesená",J394,0)</f>
        <v>0</v>
      </c>
      <c r="BI394" s="243">
        <f>IF(N394="nulová",J394,0)</f>
        <v>0</v>
      </c>
      <c r="BJ394" s="17" t="s">
        <v>81</v>
      </c>
      <c r="BK394" s="243">
        <f>ROUND(I394*H394,2)</f>
        <v>0</v>
      </c>
      <c r="BL394" s="17" t="s">
        <v>141</v>
      </c>
      <c r="BM394" s="242" t="s">
        <v>512</v>
      </c>
    </row>
    <row r="395" s="2" customFormat="1">
      <c r="A395" s="38"/>
      <c r="B395" s="39"/>
      <c r="C395" s="40"/>
      <c r="D395" s="244" t="s">
        <v>143</v>
      </c>
      <c r="E395" s="40"/>
      <c r="F395" s="245" t="s">
        <v>513</v>
      </c>
      <c r="G395" s="40"/>
      <c r="H395" s="40"/>
      <c r="I395" s="197"/>
      <c r="J395" s="40"/>
      <c r="K395" s="40"/>
      <c r="L395" s="44"/>
      <c r="M395" s="246"/>
      <c r="N395" s="247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143</v>
      </c>
      <c r="AU395" s="17" t="s">
        <v>83</v>
      </c>
    </row>
    <row r="396" s="2" customFormat="1" ht="21.75" customHeight="1">
      <c r="A396" s="38"/>
      <c r="B396" s="39"/>
      <c r="C396" s="230" t="s">
        <v>514</v>
      </c>
      <c r="D396" s="230" t="s">
        <v>137</v>
      </c>
      <c r="E396" s="231" t="s">
        <v>515</v>
      </c>
      <c r="F396" s="232" t="s">
        <v>516</v>
      </c>
      <c r="G396" s="233" t="s">
        <v>140</v>
      </c>
      <c r="H396" s="234">
        <v>1</v>
      </c>
      <c r="I396" s="235"/>
      <c r="J396" s="236">
        <f>ROUND(I396*H396,2)</f>
        <v>0</v>
      </c>
      <c r="K396" s="237"/>
      <c r="L396" s="44"/>
      <c r="M396" s="238" t="s">
        <v>1</v>
      </c>
      <c r="N396" s="239" t="s">
        <v>38</v>
      </c>
      <c r="O396" s="91"/>
      <c r="P396" s="240">
        <f>O396*H396</f>
        <v>0</v>
      </c>
      <c r="Q396" s="240">
        <v>0</v>
      </c>
      <c r="R396" s="240">
        <f>Q396*H396</f>
        <v>0</v>
      </c>
      <c r="S396" s="240">
        <v>0.40000000000000002</v>
      </c>
      <c r="T396" s="241">
        <f>S396*H396</f>
        <v>0.40000000000000002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42" t="s">
        <v>141</v>
      </c>
      <c r="AT396" s="242" t="s">
        <v>137</v>
      </c>
      <c r="AU396" s="242" t="s">
        <v>83</v>
      </c>
      <c r="AY396" s="17" t="s">
        <v>135</v>
      </c>
      <c r="BE396" s="243">
        <f>IF(N396="základní",J396,0)</f>
        <v>0</v>
      </c>
      <c r="BF396" s="243">
        <f>IF(N396="snížená",J396,0)</f>
        <v>0</v>
      </c>
      <c r="BG396" s="243">
        <f>IF(N396="zákl. přenesená",J396,0)</f>
        <v>0</v>
      </c>
      <c r="BH396" s="243">
        <f>IF(N396="sníž. přenesená",J396,0)</f>
        <v>0</v>
      </c>
      <c r="BI396" s="243">
        <f>IF(N396="nulová",J396,0)</f>
        <v>0</v>
      </c>
      <c r="BJ396" s="17" t="s">
        <v>81</v>
      </c>
      <c r="BK396" s="243">
        <f>ROUND(I396*H396,2)</f>
        <v>0</v>
      </c>
      <c r="BL396" s="17" t="s">
        <v>141</v>
      </c>
      <c r="BM396" s="242" t="s">
        <v>517</v>
      </c>
    </row>
    <row r="397" s="2" customFormat="1">
      <c r="A397" s="38"/>
      <c r="B397" s="39"/>
      <c r="C397" s="40"/>
      <c r="D397" s="244" t="s">
        <v>143</v>
      </c>
      <c r="E397" s="40"/>
      <c r="F397" s="245" t="s">
        <v>518</v>
      </c>
      <c r="G397" s="40"/>
      <c r="H397" s="40"/>
      <c r="I397" s="197"/>
      <c r="J397" s="40"/>
      <c r="K397" s="40"/>
      <c r="L397" s="44"/>
      <c r="M397" s="246"/>
      <c r="N397" s="247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143</v>
      </c>
      <c r="AU397" s="17" t="s">
        <v>83</v>
      </c>
    </row>
    <row r="398" s="2" customFormat="1" ht="24.15" customHeight="1">
      <c r="A398" s="38"/>
      <c r="B398" s="39"/>
      <c r="C398" s="230" t="s">
        <v>519</v>
      </c>
      <c r="D398" s="230" t="s">
        <v>137</v>
      </c>
      <c r="E398" s="231" t="s">
        <v>520</v>
      </c>
      <c r="F398" s="232" t="s">
        <v>521</v>
      </c>
      <c r="G398" s="233" t="s">
        <v>173</v>
      </c>
      <c r="H398" s="234">
        <v>72.959999999999994</v>
      </c>
      <c r="I398" s="235"/>
      <c r="J398" s="236">
        <f>ROUND(I398*H398,2)</f>
        <v>0</v>
      </c>
      <c r="K398" s="237"/>
      <c r="L398" s="44"/>
      <c r="M398" s="238" t="s">
        <v>1</v>
      </c>
      <c r="N398" s="239" t="s">
        <v>38</v>
      </c>
      <c r="O398" s="91"/>
      <c r="P398" s="240">
        <f>O398*H398</f>
        <v>0</v>
      </c>
      <c r="Q398" s="240">
        <v>0</v>
      </c>
      <c r="R398" s="240">
        <f>Q398*H398</f>
        <v>0</v>
      </c>
      <c r="S398" s="240">
        <v>0.11</v>
      </c>
      <c r="T398" s="241">
        <f>S398*H398</f>
        <v>8.025599999999999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42" t="s">
        <v>141</v>
      </c>
      <c r="AT398" s="242" t="s">
        <v>137</v>
      </c>
      <c r="AU398" s="242" t="s">
        <v>83</v>
      </c>
      <c r="AY398" s="17" t="s">
        <v>135</v>
      </c>
      <c r="BE398" s="243">
        <f>IF(N398="základní",J398,0)</f>
        <v>0</v>
      </c>
      <c r="BF398" s="243">
        <f>IF(N398="snížená",J398,0)</f>
        <v>0</v>
      </c>
      <c r="BG398" s="243">
        <f>IF(N398="zákl. přenesená",J398,0)</f>
        <v>0</v>
      </c>
      <c r="BH398" s="243">
        <f>IF(N398="sníž. přenesená",J398,0)</f>
        <v>0</v>
      </c>
      <c r="BI398" s="243">
        <f>IF(N398="nulová",J398,0)</f>
        <v>0</v>
      </c>
      <c r="BJ398" s="17" t="s">
        <v>81</v>
      </c>
      <c r="BK398" s="243">
        <f>ROUND(I398*H398,2)</f>
        <v>0</v>
      </c>
      <c r="BL398" s="17" t="s">
        <v>141</v>
      </c>
      <c r="BM398" s="242" t="s">
        <v>522</v>
      </c>
    </row>
    <row r="399" s="2" customFormat="1">
      <c r="A399" s="38"/>
      <c r="B399" s="39"/>
      <c r="C399" s="40"/>
      <c r="D399" s="244" t="s">
        <v>143</v>
      </c>
      <c r="E399" s="40"/>
      <c r="F399" s="245" t="s">
        <v>523</v>
      </c>
      <c r="G399" s="40"/>
      <c r="H399" s="40"/>
      <c r="I399" s="197"/>
      <c r="J399" s="40"/>
      <c r="K399" s="40"/>
      <c r="L399" s="44"/>
      <c r="M399" s="246"/>
      <c r="N399" s="247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143</v>
      </c>
      <c r="AU399" s="17" t="s">
        <v>83</v>
      </c>
    </row>
    <row r="400" s="2" customFormat="1" ht="24.15" customHeight="1">
      <c r="A400" s="38"/>
      <c r="B400" s="39"/>
      <c r="C400" s="230" t="s">
        <v>524</v>
      </c>
      <c r="D400" s="230" t="s">
        <v>137</v>
      </c>
      <c r="E400" s="231" t="s">
        <v>525</v>
      </c>
      <c r="F400" s="232" t="s">
        <v>526</v>
      </c>
      <c r="G400" s="233" t="s">
        <v>173</v>
      </c>
      <c r="H400" s="234">
        <v>72.959999999999994</v>
      </c>
      <c r="I400" s="235"/>
      <c r="J400" s="236">
        <f>ROUND(I400*H400,2)</f>
        <v>0</v>
      </c>
      <c r="K400" s="237"/>
      <c r="L400" s="44"/>
      <c r="M400" s="238" t="s">
        <v>1</v>
      </c>
      <c r="N400" s="239" t="s">
        <v>38</v>
      </c>
      <c r="O400" s="91"/>
      <c r="P400" s="240">
        <f>O400*H400</f>
        <v>0</v>
      </c>
      <c r="Q400" s="240">
        <v>0</v>
      </c>
      <c r="R400" s="240">
        <f>Q400*H400</f>
        <v>0</v>
      </c>
      <c r="S400" s="240">
        <v>0</v>
      </c>
      <c r="T400" s="241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42" t="s">
        <v>141</v>
      </c>
      <c r="AT400" s="242" t="s">
        <v>137</v>
      </c>
      <c r="AU400" s="242" t="s">
        <v>83</v>
      </c>
      <c r="AY400" s="17" t="s">
        <v>135</v>
      </c>
      <c r="BE400" s="243">
        <f>IF(N400="základní",J400,0)</f>
        <v>0</v>
      </c>
      <c r="BF400" s="243">
        <f>IF(N400="snížená",J400,0)</f>
        <v>0</v>
      </c>
      <c r="BG400" s="243">
        <f>IF(N400="zákl. přenesená",J400,0)</f>
        <v>0</v>
      </c>
      <c r="BH400" s="243">
        <f>IF(N400="sníž. přenesená",J400,0)</f>
        <v>0</v>
      </c>
      <c r="BI400" s="243">
        <f>IF(N400="nulová",J400,0)</f>
        <v>0</v>
      </c>
      <c r="BJ400" s="17" t="s">
        <v>81</v>
      </c>
      <c r="BK400" s="243">
        <f>ROUND(I400*H400,2)</f>
        <v>0</v>
      </c>
      <c r="BL400" s="17" t="s">
        <v>141</v>
      </c>
      <c r="BM400" s="242" t="s">
        <v>527</v>
      </c>
    </row>
    <row r="401" s="2" customFormat="1">
      <c r="A401" s="38"/>
      <c r="B401" s="39"/>
      <c r="C401" s="40"/>
      <c r="D401" s="244" t="s">
        <v>143</v>
      </c>
      <c r="E401" s="40"/>
      <c r="F401" s="245" t="s">
        <v>528</v>
      </c>
      <c r="G401" s="40"/>
      <c r="H401" s="40"/>
      <c r="I401" s="197"/>
      <c r="J401" s="40"/>
      <c r="K401" s="40"/>
      <c r="L401" s="44"/>
      <c r="M401" s="246"/>
      <c r="N401" s="247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143</v>
      </c>
      <c r="AU401" s="17" t="s">
        <v>83</v>
      </c>
    </row>
    <row r="402" s="2" customFormat="1" ht="24.15" customHeight="1">
      <c r="A402" s="38"/>
      <c r="B402" s="39"/>
      <c r="C402" s="230" t="s">
        <v>529</v>
      </c>
      <c r="D402" s="230" t="s">
        <v>137</v>
      </c>
      <c r="E402" s="231" t="s">
        <v>530</v>
      </c>
      <c r="F402" s="232" t="s">
        <v>531</v>
      </c>
      <c r="G402" s="233" t="s">
        <v>173</v>
      </c>
      <c r="H402" s="234">
        <v>72.959999999999994</v>
      </c>
      <c r="I402" s="235"/>
      <c r="J402" s="236">
        <f>ROUND(I402*H402,2)</f>
        <v>0</v>
      </c>
      <c r="K402" s="237"/>
      <c r="L402" s="44"/>
      <c r="M402" s="238" t="s">
        <v>1</v>
      </c>
      <c r="N402" s="239" t="s">
        <v>38</v>
      </c>
      <c r="O402" s="91"/>
      <c r="P402" s="240">
        <f>O402*H402</f>
        <v>0</v>
      </c>
      <c r="Q402" s="240">
        <v>0</v>
      </c>
      <c r="R402" s="240">
        <f>Q402*H402</f>
        <v>0</v>
      </c>
      <c r="S402" s="240">
        <v>0.065000000000000002</v>
      </c>
      <c r="T402" s="241">
        <f>S402*H402</f>
        <v>4.7423999999999999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42" t="s">
        <v>141</v>
      </c>
      <c r="AT402" s="242" t="s">
        <v>137</v>
      </c>
      <c r="AU402" s="242" t="s">
        <v>83</v>
      </c>
      <c r="AY402" s="17" t="s">
        <v>135</v>
      </c>
      <c r="BE402" s="243">
        <f>IF(N402="základní",J402,0)</f>
        <v>0</v>
      </c>
      <c r="BF402" s="243">
        <f>IF(N402="snížená",J402,0)</f>
        <v>0</v>
      </c>
      <c r="BG402" s="243">
        <f>IF(N402="zákl. přenesená",J402,0)</f>
        <v>0</v>
      </c>
      <c r="BH402" s="243">
        <f>IF(N402="sníž. přenesená",J402,0)</f>
        <v>0</v>
      </c>
      <c r="BI402" s="243">
        <f>IF(N402="nulová",J402,0)</f>
        <v>0</v>
      </c>
      <c r="BJ402" s="17" t="s">
        <v>81</v>
      </c>
      <c r="BK402" s="243">
        <f>ROUND(I402*H402,2)</f>
        <v>0</v>
      </c>
      <c r="BL402" s="17" t="s">
        <v>141</v>
      </c>
      <c r="BM402" s="242" t="s">
        <v>532</v>
      </c>
    </row>
    <row r="403" s="2" customFormat="1">
      <c r="A403" s="38"/>
      <c r="B403" s="39"/>
      <c r="C403" s="40"/>
      <c r="D403" s="244" t="s">
        <v>143</v>
      </c>
      <c r="E403" s="40"/>
      <c r="F403" s="245" t="s">
        <v>533</v>
      </c>
      <c r="G403" s="40"/>
      <c r="H403" s="40"/>
      <c r="I403" s="197"/>
      <c r="J403" s="40"/>
      <c r="K403" s="40"/>
      <c r="L403" s="44"/>
      <c r="M403" s="246"/>
      <c r="N403" s="247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143</v>
      </c>
      <c r="AU403" s="17" t="s">
        <v>83</v>
      </c>
    </row>
    <row r="404" s="15" customFormat="1">
      <c r="A404" s="15"/>
      <c r="B404" s="270"/>
      <c r="C404" s="271"/>
      <c r="D404" s="244" t="s">
        <v>154</v>
      </c>
      <c r="E404" s="272" t="s">
        <v>1</v>
      </c>
      <c r="F404" s="273" t="s">
        <v>534</v>
      </c>
      <c r="G404" s="271"/>
      <c r="H404" s="272" t="s">
        <v>1</v>
      </c>
      <c r="I404" s="274"/>
      <c r="J404" s="271"/>
      <c r="K404" s="271"/>
      <c r="L404" s="275"/>
      <c r="M404" s="276"/>
      <c r="N404" s="277"/>
      <c r="O404" s="277"/>
      <c r="P404" s="277"/>
      <c r="Q404" s="277"/>
      <c r="R404" s="277"/>
      <c r="S404" s="277"/>
      <c r="T404" s="278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79" t="s">
        <v>154</v>
      </c>
      <c r="AU404" s="279" t="s">
        <v>83</v>
      </c>
      <c r="AV404" s="15" t="s">
        <v>81</v>
      </c>
      <c r="AW404" s="15" t="s">
        <v>30</v>
      </c>
      <c r="AX404" s="15" t="s">
        <v>73</v>
      </c>
      <c r="AY404" s="279" t="s">
        <v>135</v>
      </c>
    </row>
    <row r="405" s="13" customFormat="1">
      <c r="A405" s="13"/>
      <c r="B405" s="248"/>
      <c r="C405" s="249"/>
      <c r="D405" s="244" t="s">
        <v>154</v>
      </c>
      <c r="E405" s="250" t="s">
        <v>1</v>
      </c>
      <c r="F405" s="251" t="s">
        <v>535</v>
      </c>
      <c r="G405" s="249"/>
      <c r="H405" s="252">
        <v>27.949000000000002</v>
      </c>
      <c r="I405" s="253"/>
      <c r="J405" s="249"/>
      <c r="K405" s="249"/>
      <c r="L405" s="254"/>
      <c r="M405" s="255"/>
      <c r="N405" s="256"/>
      <c r="O405" s="256"/>
      <c r="P405" s="256"/>
      <c r="Q405" s="256"/>
      <c r="R405" s="256"/>
      <c r="S405" s="256"/>
      <c r="T405" s="257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8" t="s">
        <v>154</v>
      </c>
      <c r="AU405" s="258" t="s">
        <v>83</v>
      </c>
      <c r="AV405" s="13" t="s">
        <v>83</v>
      </c>
      <c r="AW405" s="13" t="s">
        <v>30</v>
      </c>
      <c r="AX405" s="13" t="s">
        <v>73</v>
      </c>
      <c r="AY405" s="258" t="s">
        <v>135</v>
      </c>
    </row>
    <row r="406" s="13" customFormat="1">
      <c r="A406" s="13"/>
      <c r="B406" s="248"/>
      <c r="C406" s="249"/>
      <c r="D406" s="244" t="s">
        <v>154</v>
      </c>
      <c r="E406" s="250" t="s">
        <v>1</v>
      </c>
      <c r="F406" s="251" t="s">
        <v>536</v>
      </c>
      <c r="G406" s="249"/>
      <c r="H406" s="252">
        <v>39.691000000000002</v>
      </c>
      <c r="I406" s="253"/>
      <c r="J406" s="249"/>
      <c r="K406" s="249"/>
      <c r="L406" s="254"/>
      <c r="M406" s="255"/>
      <c r="N406" s="256"/>
      <c r="O406" s="256"/>
      <c r="P406" s="256"/>
      <c r="Q406" s="256"/>
      <c r="R406" s="256"/>
      <c r="S406" s="256"/>
      <c r="T406" s="25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8" t="s">
        <v>154</v>
      </c>
      <c r="AU406" s="258" t="s">
        <v>83</v>
      </c>
      <c r="AV406" s="13" t="s">
        <v>83</v>
      </c>
      <c r="AW406" s="13" t="s">
        <v>30</v>
      </c>
      <c r="AX406" s="13" t="s">
        <v>73</v>
      </c>
      <c r="AY406" s="258" t="s">
        <v>135</v>
      </c>
    </row>
    <row r="407" s="13" customFormat="1">
      <c r="A407" s="13"/>
      <c r="B407" s="248"/>
      <c r="C407" s="249"/>
      <c r="D407" s="244" t="s">
        <v>154</v>
      </c>
      <c r="E407" s="250" t="s">
        <v>1</v>
      </c>
      <c r="F407" s="251" t="s">
        <v>537</v>
      </c>
      <c r="G407" s="249"/>
      <c r="H407" s="252">
        <v>5.3200000000000003</v>
      </c>
      <c r="I407" s="253"/>
      <c r="J407" s="249"/>
      <c r="K407" s="249"/>
      <c r="L407" s="254"/>
      <c r="M407" s="255"/>
      <c r="N407" s="256"/>
      <c r="O407" s="256"/>
      <c r="P407" s="256"/>
      <c r="Q407" s="256"/>
      <c r="R407" s="256"/>
      <c r="S407" s="256"/>
      <c r="T407" s="257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8" t="s">
        <v>154</v>
      </c>
      <c r="AU407" s="258" t="s">
        <v>83</v>
      </c>
      <c r="AV407" s="13" t="s">
        <v>83</v>
      </c>
      <c r="AW407" s="13" t="s">
        <v>30</v>
      </c>
      <c r="AX407" s="13" t="s">
        <v>73</v>
      </c>
      <c r="AY407" s="258" t="s">
        <v>135</v>
      </c>
    </row>
    <row r="408" s="14" customFormat="1">
      <c r="A408" s="14"/>
      <c r="B408" s="259"/>
      <c r="C408" s="260"/>
      <c r="D408" s="244" t="s">
        <v>154</v>
      </c>
      <c r="E408" s="261" t="s">
        <v>1</v>
      </c>
      <c r="F408" s="262" t="s">
        <v>155</v>
      </c>
      <c r="G408" s="260"/>
      <c r="H408" s="263">
        <v>72.960000000000008</v>
      </c>
      <c r="I408" s="264"/>
      <c r="J408" s="260"/>
      <c r="K408" s="260"/>
      <c r="L408" s="265"/>
      <c r="M408" s="266"/>
      <c r="N408" s="267"/>
      <c r="O408" s="267"/>
      <c r="P408" s="267"/>
      <c r="Q408" s="267"/>
      <c r="R408" s="267"/>
      <c r="S408" s="267"/>
      <c r="T408" s="268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9" t="s">
        <v>154</v>
      </c>
      <c r="AU408" s="269" t="s">
        <v>83</v>
      </c>
      <c r="AV408" s="14" t="s">
        <v>141</v>
      </c>
      <c r="AW408" s="14" t="s">
        <v>30</v>
      </c>
      <c r="AX408" s="14" t="s">
        <v>81</v>
      </c>
      <c r="AY408" s="269" t="s">
        <v>135</v>
      </c>
    </row>
    <row r="409" s="2" customFormat="1" ht="24.15" customHeight="1">
      <c r="A409" s="38"/>
      <c r="B409" s="39"/>
      <c r="C409" s="230" t="s">
        <v>538</v>
      </c>
      <c r="D409" s="230" t="s">
        <v>137</v>
      </c>
      <c r="E409" s="231" t="s">
        <v>539</v>
      </c>
      <c r="F409" s="232" t="s">
        <v>540</v>
      </c>
      <c r="G409" s="233" t="s">
        <v>173</v>
      </c>
      <c r="H409" s="234">
        <v>72.959999999999994</v>
      </c>
      <c r="I409" s="235"/>
      <c r="J409" s="236">
        <f>ROUND(I409*H409,2)</f>
        <v>0</v>
      </c>
      <c r="K409" s="237"/>
      <c r="L409" s="44"/>
      <c r="M409" s="238" t="s">
        <v>1</v>
      </c>
      <c r="N409" s="239" t="s">
        <v>38</v>
      </c>
      <c r="O409" s="91"/>
      <c r="P409" s="240">
        <f>O409*H409</f>
        <v>0</v>
      </c>
      <c r="Q409" s="240">
        <v>0</v>
      </c>
      <c r="R409" s="240">
        <f>Q409*H409</f>
        <v>0</v>
      </c>
      <c r="S409" s="240">
        <v>0</v>
      </c>
      <c r="T409" s="241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42" t="s">
        <v>141</v>
      </c>
      <c r="AT409" s="242" t="s">
        <v>137</v>
      </c>
      <c r="AU409" s="242" t="s">
        <v>83</v>
      </c>
      <c r="AY409" s="17" t="s">
        <v>135</v>
      </c>
      <c r="BE409" s="243">
        <f>IF(N409="základní",J409,0)</f>
        <v>0</v>
      </c>
      <c r="BF409" s="243">
        <f>IF(N409="snížená",J409,0)</f>
        <v>0</v>
      </c>
      <c r="BG409" s="243">
        <f>IF(N409="zákl. přenesená",J409,0)</f>
        <v>0</v>
      </c>
      <c r="BH409" s="243">
        <f>IF(N409="sníž. přenesená",J409,0)</f>
        <v>0</v>
      </c>
      <c r="BI409" s="243">
        <f>IF(N409="nulová",J409,0)</f>
        <v>0</v>
      </c>
      <c r="BJ409" s="17" t="s">
        <v>81</v>
      </c>
      <c r="BK409" s="243">
        <f>ROUND(I409*H409,2)</f>
        <v>0</v>
      </c>
      <c r="BL409" s="17" t="s">
        <v>141</v>
      </c>
      <c r="BM409" s="242" t="s">
        <v>541</v>
      </c>
    </row>
    <row r="410" s="2" customFormat="1">
      <c r="A410" s="38"/>
      <c r="B410" s="39"/>
      <c r="C410" s="40"/>
      <c r="D410" s="244" t="s">
        <v>143</v>
      </c>
      <c r="E410" s="40"/>
      <c r="F410" s="245" t="s">
        <v>542</v>
      </c>
      <c r="G410" s="40"/>
      <c r="H410" s="40"/>
      <c r="I410" s="197"/>
      <c r="J410" s="40"/>
      <c r="K410" s="40"/>
      <c r="L410" s="44"/>
      <c r="M410" s="246"/>
      <c r="N410" s="247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143</v>
      </c>
      <c r="AU410" s="17" t="s">
        <v>83</v>
      </c>
    </row>
    <row r="411" s="2" customFormat="1" ht="24.15" customHeight="1">
      <c r="A411" s="38"/>
      <c r="B411" s="39"/>
      <c r="C411" s="230" t="s">
        <v>543</v>
      </c>
      <c r="D411" s="230" t="s">
        <v>137</v>
      </c>
      <c r="E411" s="231" t="s">
        <v>544</v>
      </c>
      <c r="F411" s="232" t="s">
        <v>545</v>
      </c>
      <c r="G411" s="233" t="s">
        <v>173</v>
      </c>
      <c r="H411" s="234">
        <v>72.959999999999994</v>
      </c>
      <c r="I411" s="235"/>
      <c r="J411" s="236">
        <f>ROUND(I411*H411,2)</f>
        <v>0</v>
      </c>
      <c r="K411" s="237"/>
      <c r="L411" s="44"/>
      <c r="M411" s="238" t="s">
        <v>1</v>
      </c>
      <c r="N411" s="239" t="s">
        <v>38</v>
      </c>
      <c r="O411" s="91"/>
      <c r="P411" s="240">
        <f>O411*H411</f>
        <v>0</v>
      </c>
      <c r="Q411" s="240">
        <v>0.019429999999999999</v>
      </c>
      <c r="R411" s="240">
        <f>Q411*H411</f>
        <v>1.4176127999999999</v>
      </c>
      <c r="S411" s="240">
        <v>0</v>
      </c>
      <c r="T411" s="241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42" t="s">
        <v>141</v>
      </c>
      <c r="AT411" s="242" t="s">
        <v>137</v>
      </c>
      <c r="AU411" s="242" t="s">
        <v>83</v>
      </c>
      <c r="AY411" s="17" t="s">
        <v>135</v>
      </c>
      <c r="BE411" s="243">
        <f>IF(N411="základní",J411,0)</f>
        <v>0</v>
      </c>
      <c r="BF411" s="243">
        <f>IF(N411="snížená",J411,0)</f>
        <v>0</v>
      </c>
      <c r="BG411" s="243">
        <f>IF(N411="zákl. přenesená",J411,0)</f>
        <v>0</v>
      </c>
      <c r="BH411" s="243">
        <f>IF(N411="sníž. přenesená",J411,0)</f>
        <v>0</v>
      </c>
      <c r="BI411" s="243">
        <f>IF(N411="nulová",J411,0)</f>
        <v>0</v>
      </c>
      <c r="BJ411" s="17" t="s">
        <v>81</v>
      </c>
      <c r="BK411" s="243">
        <f>ROUND(I411*H411,2)</f>
        <v>0</v>
      </c>
      <c r="BL411" s="17" t="s">
        <v>141</v>
      </c>
      <c r="BM411" s="242" t="s">
        <v>546</v>
      </c>
    </row>
    <row r="412" s="2" customFormat="1">
      <c r="A412" s="38"/>
      <c r="B412" s="39"/>
      <c r="C412" s="40"/>
      <c r="D412" s="244" t="s">
        <v>143</v>
      </c>
      <c r="E412" s="40"/>
      <c r="F412" s="245" t="s">
        <v>547</v>
      </c>
      <c r="G412" s="40"/>
      <c r="H412" s="40"/>
      <c r="I412" s="197"/>
      <c r="J412" s="40"/>
      <c r="K412" s="40"/>
      <c r="L412" s="44"/>
      <c r="M412" s="246"/>
      <c r="N412" s="247"/>
      <c r="O412" s="91"/>
      <c r="P412" s="91"/>
      <c r="Q412" s="91"/>
      <c r="R412" s="91"/>
      <c r="S412" s="91"/>
      <c r="T412" s="92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143</v>
      </c>
      <c r="AU412" s="17" t="s">
        <v>83</v>
      </c>
    </row>
    <row r="413" s="13" customFormat="1">
      <c r="A413" s="13"/>
      <c r="B413" s="248"/>
      <c r="C413" s="249"/>
      <c r="D413" s="244" t="s">
        <v>154</v>
      </c>
      <c r="E413" s="250" t="s">
        <v>1</v>
      </c>
      <c r="F413" s="251" t="s">
        <v>548</v>
      </c>
      <c r="G413" s="249"/>
      <c r="H413" s="252">
        <v>72.959999999999994</v>
      </c>
      <c r="I413" s="253"/>
      <c r="J413" s="249"/>
      <c r="K413" s="249"/>
      <c r="L413" s="254"/>
      <c r="M413" s="255"/>
      <c r="N413" s="256"/>
      <c r="O413" s="256"/>
      <c r="P413" s="256"/>
      <c r="Q413" s="256"/>
      <c r="R413" s="256"/>
      <c r="S413" s="256"/>
      <c r="T413" s="257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8" t="s">
        <v>154</v>
      </c>
      <c r="AU413" s="258" t="s">
        <v>83</v>
      </c>
      <c r="AV413" s="13" t="s">
        <v>83</v>
      </c>
      <c r="AW413" s="13" t="s">
        <v>30</v>
      </c>
      <c r="AX413" s="13" t="s">
        <v>81</v>
      </c>
      <c r="AY413" s="258" t="s">
        <v>135</v>
      </c>
    </row>
    <row r="414" s="2" customFormat="1" ht="24.15" customHeight="1">
      <c r="A414" s="38"/>
      <c r="B414" s="39"/>
      <c r="C414" s="230" t="s">
        <v>549</v>
      </c>
      <c r="D414" s="230" t="s">
        <v>137</v>
      </c>
      <c r="E414" s="231" t="s">
        <v>550</v>
      </c>
      <c r="F414" s="232" t="s">
        <v>551</v>
      </c>
      <c r="G414" s="233" t="s">
        <v>173</v>
      </c>
      <c r="H414" s="234">
        <v>11.025</v>
      </c>
      <c r="I414" s="235"/>
      <c r="J414" s="236">
        <f>ROUND(I414*H414,2)</f>
        <v>0</v>
      </c>
      <c r="K414" s="237"/>
      <c r="L414" s="44"/>
      <c r="M414" s="238" t="s">
        <v>1</v>
      </c>
      <c r="N414" s="239" t="s">
        <v>38</v>
      </c>
      <c r="O414" s="91"/>
      <c r="P414" s="240">
        <f>O414*H414</f>
        <v>0</v>
      </c>
      <c r="Q414" s="240">
        <v>0.099750000000000005</v>
      </c>
      <c r="R414" s="240">
        <f>Q414*H414</f>
        <v>1.09974375</v>
      </c>
      <c r="S414" s="240">
        <v>0</v>
      </c>
      <c r="T414" s="241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42" t="s">
        <v>141</v>
      </c>
      <c r="AT414" s="242" t="s">
        <v>137</v>
      </c>
      <c r="AU414" s="242" t="s">
        <v>83</v>
      </c>
      <c r="AY414" s="17" t="s">
        <v>135</v>
      </c>
      <c r="BE414" s="243">
        <f>IF(N414="základní",J414,0)</f>
        <v>0</v>
      </c>
      <c r="BF414" s="243">
        <f>IF(N414="snížená",J414,0)</f>
        <v>0</v>
      </c>
      <c r="BG414" s="243">
        <f>IF(N414="zákl. přenesená",J414,0)</f>
        <v>0</v>
      </c>
      <c r="BH414" s="243">
        <f>IF(N414="sníž. přenesená",J414,0)</f>
        <v>0</v>
      </c>
      <c r="BI414" s="243">
        <f>IF(N414="nulová",J414,0)</f>
        <v>0</v>
      </c>
      <c r="BJ414" s="17" t="s">
        <v>81</v>
      </c>
      <c r="BK414" s="243">
        <f>ROUND(I414*H414,2)</f>
        <v>0</v>
      </c>
      <c r="BL414" s="17" t="s">
        <v>141</v>
      </c>
      <c r="BM414" s="242" t="s">
        <v>552</v>
      </c>
    </row>
    <row r="415" s="2" customFormat="1">
      <c r="A415" s="38"/>
      <c r="B415" s="39"/>
      <c r="C415" s="40"/>
      <c r="D415" s="244" t="s">
        <v>143</v>
      </c>
      <c r="E415" s="40"/>
      <c r="F415" s="245" t="s">
        <v>553</v>
      </c>
      <c r="G415" s="40"/>
      <c r="H415" s="40"/>
      <c r="I415" s="197"/>
      <c r="J415" s="40"/>
      <c r="K415" s="40"/>
      <c r="L415" s="44"/>
      <c r="M415" s="246"/>
      <c r="N415" s="247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143</v>
      </c>
      <c r="AU415" s="17" t="s">
        <v>83</v>
      </c>
    </row>
    <row r="416" s="15" customFormat="1">
      <c r="A416" s="15"/>
      <c r="B416" s="270"/>
      <c r="C416" s="271"/>
      <c r="D416" s="244" t="s">
        <v>154</v>
      </c>
      <c r="E416" s="272" t="s">
        <v>1</v>
      </c>
      <c r="F416" s="273" t="s">
        <v>554</v>
      </c>
      <c r="G416" s="271"/>
      <c r="H416" s="272" t="s">
        <v>1</v>
      </c>
      <c r="I416" s="274"/>
      <c r="J416" s="271"/>
      <c r="K416" s="271"/>
      <c r="L416" s="275"/>
      <c r="M416" s="276"/>
      <c r="N416" s="277"/>
      <c r="O416" s="277"/>
      <c r="P416" s="277"/>
      <c r="Q416" s="277"/>
      <c r="R416" s="277"/>
      <c r="S416" s="277"/>
      <c r="T416" s="278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79" t="s">
        <v>154</v>
      </c>
      <c r="AU416" s="279" t="s">
        <v>83</v>
      </c>
      <c r="AV416" s="15" t="s">
        <v>81</v>
      </c>
      <c r="AW416" s="15" t="s">
        <v>30</v>
      </c>
      <c r="AX416" s="15" t="s">
        <v>73</v>
      </c>
      <c r="AY416" s="279" t="s">
        <v>135</v>
      </c>
    </row>
    <row r="417" s="13" customFormat="1">
      <c r="A417" s="13"/>
      <c r="B417" s="248"/>
      <c r="C417" s="249"/>
      <c r="D417" s="244" t="s">
        <v>154</v>
      </c>
      <c r="E417" s="250" t="s">
        <v>1</v>
      </c>
      <c r="F417" s="251" t="s">
        <v>555</v>
      </c>
      <c r="G417" s="249"/>
      <c r="H417" s="252">
        <v>0.83999999999999997</v>
      </c>
      <c r="I417" s="253"/>
      <c r="J417" s="249"/>
      <c r="K417" s="249"/>
      <c r="L417" s="254"/>
      <c r="M417" s="255"/>
      <c r="N417" s="256"/>
      <c r="O417" s="256"/>
      <c r="P417" s="256"/>
      <c r="Q417" s="256"/>
      <c r="R417" s="256"/>
      <c r="S417" s="256"/>
      <c r="T417" s="25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8" t="s">
        <v>154</v>
      </c>
      <c r="AU417" s="258" t="s">
        <v>83</v>
      </c>
      <c r="AV417" s="13" t="s">
        <v>83</v>
      </c>
      <c r="AW417" s="13" t="s">
        <v>30</v>
      </c>
      <c r="AX417" s="13" t="s">
        <v>73</v>
      </c>
      <c r="AY417" s="258" t="s">
        <v>135</v>
      </c>
    </row>
    <row r="418" s="13" customFormat="1">
      <c r="A418" s="13"/>
      <c r="B418" s="248"/>
      <c r="C418" s="249"/>
      <c r="D418" s="244" t="s">
        <v>154</v>
      </c>
      <c r="E418" s="250" t="s">
        <v>1</v>
      </c>
      <c r="F418" s="251" t="s">
        <v>556</v>
      </c>
      <c r="G418" s="249"/>
      <c r="H418" s="252">
        <v>0.79500000000000004</v>
      </c>
      <c r="I418" s="253"/>
      <c r="J418" s="249"/>
      <c r="K418" s="249"/>
      <c r="L418" s="254"/>
      <c r="M418" s="255"/>
      <c r="N418" s="256"/>
      <c r="O418" s="256"/>
      <c r="P418" s="256"/>
      <c r="Q418" s="256"/>
      <c r="R418" s="256"/>
      <c r="S418" s="256"/>
      <c r="T418" s="25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8" t="s">
        <v>154</v>
      </c>
      <c r="AU418" s="258" t="s">
        <v>83</v>
      </c>
      <c r="AV418" s="13" t="s">
        <v>83</v>
      </c>
      <c r="AW418" s="13" t="s">
        <v>30</v>
      </c>
      <c r="AX418" s="13" t="s">
        <v>73</v>
      </c>
      <c r="AY418" s="258" t="s">
        <v>135</v>
      </c>
    </row>
    <row r="419" s="13" customFormat="1">
      <c r="A419" s="13"/>
      <c r="B419" s="248"/>
      <c r="C419" s="249"/>
      <c r="D419" s="244" t="s">
        <v>154</v>
      </c>
      <c r="E419" s="250" t="s">
        <v>1</v>
      </c>
      <c r="F419" s="251" t="s">
        <v>557</v>
      </c>
      <c r="G419" s="249"/>
      <c r="H419" s="252">
        <v>3.5129999999999999</v>
      </c>
      <c r="I419" s="253"/>
      <c r="J419" s="249"/>
      <c r="K419" s="249"/>
      <c r="L419" s="254"/>
      <c r="M419" s="255"/>
      <c r="N419" s="256"/>
      <c r="O419" s="256"/>
      <c r="P419" s="256"/>
      <c r="Q419" s="256"/>
      <c r="R419" s="256"/>
      <c r="S419" s="256"/>
      <c r="T419" s="257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8" t="s">
        <v>154</v>
      </c>
      <c r="AU419" s="258" t="s">
        <v>83</v>
      </c>
      <c r="AV419" s="13" t="s">
        <v>83</v>
      </c>
      <c r="AW419" s="13" t="s">
        <v>30</v>
      </c>
      <c r="AX419" s="13" t="s">
        <v>73</v>
      </c>
      <c r="AY419" s="258" t="s">
        <v>135</v>
      </c>
    </row>
    <row r="420" s="13" customFormat="1">
      <c r="A420" s="13"/>
      <c r="B420" s="248"/>
      <c r="C420" s="249"/>
      <c r="D420" s="244" t="s">
        <v>154</v>
      </c>
      <c r="E420" s="250" t="s">
        <v>1</v>
      </c>
      <c r="F420" s="251" t="s">
        <v>558</v>
      </c>
      <c r="G420" s="249"/>
      <c r="H420" s="252">
        <v>5.8769999999999998</v>
      </c>
      <c r="I420" s="253"/>
      <c r="J420" s="249"/>
      <c r="K420" s="249"/>
      <c r="L420" s="254"/>
      <c r="M420" s="255"/>
      <c r="N420" s="256"/>
      <c r="O420" s="256"/>
      <c r="P420" s="256"/>
      <c r="Q420" s="256"/>
      <c r="R420" s="256"/>
      <c r="S420" s="256"/>
      <c r="T420" s="25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8" t="s">
        <v>154</v>
      </c>
      <c r="AU420" s="258" t="s">
        <v>83</v>
      </c>
      <c r="AV420" s="13" t="s">
        <v>83</v>
      </c>
      <c r="AW420" s="13" t="s">
        <v>30</v>
      </c>
      <c r="AX420" s="13" t="s">
        <v>73</v>
      </c>
      <c r="AY420" s="258" t="s">
        <v>135</v>
      </c>
    </row>
    <row r="421" s="14" customFormat="1">
      <c r="A421" s="14"/>
      <c r="B421" s="259"/>
      <c r="C421" s="260"/>
      <c r="D421" s="244" t="s">
        <v>154</v>
      </c>
      <c r="E421" s="261" t="s">
        <v>1</v>
      </c>
      <c r="F421" s="262" t="s">
        <v>155</v>
      </c>
      <c r="G421" s="260"/>
      <c r="H421" s="263">
        <v>11.024999999999999</v>
      </c>
      <c r="I421" s="264"/>
      <c r="J421" s="260"/>
      <c r="K421" s="260"/>
      <c r="L421" s="265"/>
      <c r="M421" s="266"/>
      <c r="N421" s="267"/>
      <c r="O421" s="267"/>
      <c r="P421" s="267"/>
      <c r="Q421" s="267"/>
      <c r="R421" s="267"/>
      <c r="S421" s="267"/>
      <c r="T421" s="268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9" t="s">
        <v>154</v>
      </c>
      <c r="AU421" s="269" t="s">
        <v>83</v>
      </c>
      <c r="AV421" s="14" t="s">
        <v>141</v>
      </c>
      <c r="AW421" s="14" t="s">
        <v>30</v>
      </c>
      <c r="AX421" s="14" t="s">
        <v>81</v>
      </c>
      <c r="AY421" s="269" t="s">
        <v>135</v>
      </c>
    </row>
    <row r="422" s="2" customFormat="1" ht="24.15" customHeight="1">
      <c r="A422" s="38"/>
      <c r="B422" s="39"/>
      <c r="C422" s="230" t="s">
        <v>559</v>
      </c>
      <c r="D422" s="230" t="s">
        <v>137</v>
      </c>
      <c r="E422" s="231" t="s">
        <v>560</v>
      </c>
      <c r="F422" s="232" t="s">
        <v>561</v>
      </c>
      <c r="G422" s="233" t="s">
        <v>173</v>
      </c>
      <c r="H422" s="234">
        <v>3</v>
      </c>
      <c r="I422" s="235"/>
      <c r="J422" s="236">
        <f>ROUND(I422*H422,2)</f>
        <v>0</v>
      </c>
      <c r="K422" s="237"/>
      <c r="L422" s="44"/>
      <c r="M422" s="238" t="s">
        <v>1</v>
      </c>
      <c r="N422" s="239" t="s">
        <v>38</v>
      </c>
      <c r="O422" s="91"/>
      <c r="P422" s="240">
        <f>O422*H422</f>
        <v>0</v>
      </c>
      <c r="Q422" s="240">
        <v>0.19950000000000001</v>
      </c>
      <c r="R422" s="240">
        <f>Q422*H422</f>
        <v>0.59850000000000003</v>
      </c>
      <c r="S422" s="240">
        <v>0</v>
      </c>
      <c r="T422" s="241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42" t="s">
        <v>141</v>
      </c>
      <c r="AT422" s="242" t="s">
        <v>137</v>
      </c>
      <c r="AU422" s="242" t="s">
        <v>83</v>
      </c>
      <c r="AY422" s="17" t="s">
        <v>135</v>
      </c>
      <c r="BE422" s="243">
        <f>IF(N422="základní",J422,0)</f>
        <v>0</v>
      </c>
      <c r="BF422" s="243">
        <f>IF(N422="snížená",J422,0)</f>
        <v>0</v>
      </c>
      <c r="BG422" s="243">
        <f>IF(N422="zákl. přenesená",J422,0)</f>
        <v>0</v>
      </c>
      <c r="BH422" s="243">
        <f>IF(N422="sníž. přenesená",J422,0)</f>
        <v>0</v>
      </c>
      <c r="BI422" s="243">
        <f>IF(N422="nulová",J422,0)</f>
        <v>0</v>
      </c>
      <c r="BJ422" s="17" t="s">
        <v>81</v>
      </c>
      <c r="BK422" s="243">
        <f>ROUND(I422*H422,2)</f>
        <v>0</v>
      </c>
      <c r="BL422" s="17" t="s">
        <v>141</v>
      </c>
      <c r="BM422" s="242" t="s">
        <v>562</v>
      </c>
    </row>
    <row r="423" s="2" customFormat="1">
      <c r="A423" s="38"/>
      <c r="B423" s="39"/>
      <c r="C423" s="40"/>
      <c r="D423" s="244" t="s">
        <v>143</v>
      </c>
      <c r="E423" s="40"/>
      <c r="F423" s="245" t="s">
        <v>563</v>
      </c>
      <c r="G423" s="40"/>
      <c r="H423" s="40"/>
      <c r="I423" s="197"/>
      <c r="J423" s="40"/>
      <c r="K423" s="40"/>
      <c r="L423" s="44"/>
      <c r="M423" s="246"/>
      <c r="N423" s="247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143</v>
      </c>
      <c r="AU423" s="17" t="s">
        <v>83</v>
      </c>
    </row>
    <row r="424" s="15" customFormat="1">
      <c r="A424" s="15"/>
      <c r="B424" s="270"/>
      <c r="C424" s="271"/>
      <c r="D424" s="244" t="s">
        <v>154</v>
      </c>
      <c r="E424" s="272" t="s">
        <v>1</v>
      </c>
      <c r="F424" s="273" t="s">
        <v>564</v>
      </c>
      <c r="G424" s="271"/>
      <c r="H424" s="272" t="s">
        <v>1</v>
      </c>
      <c r="I424" s="274"/>
      <c r="J424" s="271"/>
      <c r="K424" s="271"/>
      <c r="L424" s="275"/>
      <c r="M424" s="276"/>
      <c r="N424" s="277"/>
      <c r="O424" s="277"/>
      <c r="P424" s="277"/>
      <c r="Q424" s="277"/>
      <c r="R424" s="277"/>
      <c r="S424" s="277"/>
      <c r="T424" s="278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9" t="s">
        <v>154</v>
      </c>
      <c r="AU424" s="279" t="s">
        <v>83</v>
      </c>
      <c r="AV424" s="15" t="s">
        <v>81</v>
      </c>
      <c r="AW424" s="15" t="s">
        <v>30</v>
      </c>
      <c r="AX424" s="15" t="s">
        <v>73</v>
      </c>
      <c r="AY424" s="279" t="s">
        <v>135</v>
      </c>
    </row>
    <row r="425" s="13" customFormat="1">
      <c r="A425" s="13"/>
      <c r="B425" s="248"/>
      <c r="C425" s="249"/>
      <c r="D425" s="244" t="s">
        <v>154</v>
      </c>
      <c r="E425" s="250" t="s">
        <v>1</v>
      </c>
      <c r="F425" s="251" t="s">
        <v>565</v>
      </c>
      <c r="G425" s="249"/>
      <c r="H425" s="252">
        <v>3</v>
      </c>
      <c r="I425" s="253"/>
      <c r="J425" s="249"/>
      <c r="K425" s="249"/>
      <c r="L425" s="254"/>
      <c r="M425" s="255"/>
      <c r="N425" s="256"/>
      <c r="O425" s="256"/>
      <c r="P425" s="256"/>
      <c r="Q425" s="256"/>
      <c r="R425" s="256"/>
      <c r="S425" s="256"/>
      <c r="T425" s="257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8" t="s">
        <v>154</v>
      </c>
      <c r="AU425" s="258" t="s">
        <v>83</v>
      </c>
      <c r="AV425" s="13" t="s">
        <v>83</v>
      </c>
      <c r="AW425" s="13" t="s">
        <v>30</v>
      </c>
      <c r="AX425" s="13" t="s">
        <v>81</v>
      </c>
      <c r="AY425" s="258" t="s">
        <v>135</v>
      </c>
    </row>
    <row r="426" s="2" customFormat="1" ht="24.15" customHeight="1">
      <c r="A426" s="38"/>
      <c r="B426" s="39"/>
      <c r="C426" s="230" t="s">
        <v>566</v>
      </c>
      <c r="D426" s="230" t="s">
        <v>137</v>
      </c>
      <c r="E426" s="231" t="s">
        <v>567</v>
      </c>
      <c r="F426" s="232" t="s">
        <v>568</v>
      </c>
      <c r="G426" s="233" t="s">
        <v>173</v>
      </c>
      <c r="H426" s="234">
        <v>128.035</v>
      </c>
      <c r="I426" s="235"/>
      <c r="J426" s="236">
        <f>ROUND(I426*H426,2)</f>
        <v>0</v>
      </c>
      <c r="K426" s="237"/>
      <c r="L426" s="44"/>
      <c r="M426" s="238" t="s">
        <v>1</v>
      </c>
      <c r="N426" s="239" t="s">
        <v>38</v>
      </c>
      <c r="O426" s="91"/>
      <c r="P426" s="240">
        <f>O426*H426</f>
        <v>0</v>
      </c>
      <c r="Q426" s="240">
        <v>0</v>
      </c>
      <c r="R426" s="240">
        <f>Q426*H426</f>
        <v>0</v>
      </c>
      <c r="S426" s="240">
        <v>0</v>
      </c>
      <c r="T426" s="241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42" t="s">
        <v>141</v>
      </c>
      <c r="AT426" s="242" t="s">
        <v>137</v>
      </c>
      <c r="AU426" s="242" t="s">
        <v>83</v>
      </c>
      <c r="AY426" s="17" t="s">
        <v>135</v>
      </c>
      <c r="BE426" s="243">
        <f>IF(N426="základní",J426,0)</f>
        <v>0</v>
      </c>
      <c r="BF426" s="243">
        <f>IF(N426="snížená",J426,0)</f>
        <v>0</v>
      </c>
      <c r="BG426" s="243">
        <f>IF(N426="zákl. přenesená",J426,0)</f>
        <v>0</v>
      </c>
      <c r="BH426" s="243">
        <f>IF(N426="sníž. přenesená",J426,0)</f>
        <v>0</v>
      </c>
      <c r="BI426" s="243">
        <f>IF(N426="nulová",J426,0)</f>
        <v>0</v>
      </c>
      <c r="BJ426" s="17" t="s">
        <v>81</v>
      </c>
      <c r="BK426" s="243">
        <f>ROUND(I426*H426,2)</f>
        <v>0</v>
      </c>
      <c r="BL426" s="17" t="s">
        <v>141</v>
      </c>
      <c r="BM426" s="242" t="s">
        <v>569</v>
      </c>
    </row>
    <row r="427" s="2" customFormat="1">
      <c r="A427" s="38"/>
      <c r="B427" s="39"/>
      <c r="C427" s="40"/>
      <c r="D427" s="244" t="s">
        <v>143</v>
      </c>
      <c r="E427" s="40"/>
      <c r="F427" s="245" t="s">
        <v>570</v>
      </c>
      <c r="G427" s="40"/>
      <c r="H427" s="40"/>
      <c r="I427" s="197"/>
      <c r="J427" s="40"/>
      <c r="K427" s="40"/>
      <c r="L427" s="44"/>
      <c r="M427" s="246"/>
      <c r="N427" s="247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143</v>
      </c>
      <c r="AU427" s="17" t="s">
        <v>83</v>
      </c>
    </row>
    <row r="428" s="13" customFormat="1">
      <c r="A428" s="13"/>
      <c r="B428" s="248"/>
      <c r="C428" s="249"/>
      <c r="D428" s="244" t="s">
        <v>154</v>
      </c>
      <c r="E428" s="250" t="s">
        <v>1</v>
      </c>
      <c r="F428" s="251" t="s">
        <v>571</v>
      </c>
      <c r="G428" s="249"/>
      <c r="H428" s="252">
        <v>128.035</v>
      </c>
      <c r="I428" s="253"/>
      <c r="J428" s="249"/>
      <c r="K428" s="249"/>
      <c r="L428" s="254"/>
      <c r="M428" s="255"/>
      <c r="N428" s="256"/>
      <c r="O428" s="256"/>
      <c r="P428" s="256"/>
      <c r="Q428" s="256"/>
      <c r="R428" s="256"/>
      <c r="S428" s="256"/>
      <c r="T428" s="257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8" t="s">
        <v>154</v>
      </c>
      <c r="AU428" s="258" t="s">
        <v>83</v>
      </c>
      <c r="AV428" s="13" t="s">
        <v>83</v>
      </c>
      <c r="AW428" s="13" t="s">
        <v>30</v>
      </c>
      <c r="AX428" s="13" t="s">
        <v>81</v>
      </c>
      <c r="AY428" s="258" t="s">
        <v>135</v>
      </c>
    </row>
    <row r="429" s="2" customFormat="1" ht="24.15" customHeight="1">
      <c r="A429" s="38"/>
      <c r="B429" s="39"/>
      <c r="C429" s="230" t="s">
        <v>572</v>
      </c>
      <c r="D429" s="230" t="s">
        <v>137</v>
      </c>
      <c r="E429" s="231" t="s">
        <v>573</v>
      </c>
      <c r="F429" s="232" t="s">
        <v>574</v>
      </c>
      <c r="G429" s="233" t="s">
        <v>173</v>
      </c>
      <c r="H429" s="234">
        <v>128.035</v>
      </c>
      <c r="I429" s="235"/>
      <c r="J429" s="236">
        <f>ROUND(I429*H429,2)</f>
        <v>0</v>
      </c>
      <c r="K429" s="237"/>
      <c r="L429" s="44"/>
      <c r="M429" s="238" t="s">
        <v>1</v>
      </c>
      <c r="N429" s="239" t="s">
        <v>38</v>
      </c>
      <c r="O429" s="91"/>
      <c r="P429" s="240">
        <f>O429*H429</f>
        <v>0</v>
      </c>
      <c r="Q429" s="240">
        <v>0.00158</v>
      </c>
      <c r="R429" s="240">
        <f>Q429*H429</f>
        <v>0.20229530000000001</v>
      </c>
      <c r="S429" s="240">
        <v>0</v>
      </c>
      <c r="T429" s="241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42" t="s">
        <v>141</v>
      </c>
      <c r="AT429" s="242" t="s">
        <v>137</v>
      </c>
      <c r="AU429" s="242" t="s">
        <v>83</v>
      </c>
      <c r="AY429" s="17" t="s">
        <v>135</v>
      </c>
      <c r="BE429" s="243">
        <f>IF(N429="základní",J429,0)</f>
        <v>0</v>
      </c>
      <c r="BF429" s="243">
        <f>IF(N429="snížená",J429,0)</f>
        <v>0</v>
      </c>
      <c r="BG429" s="243">
        <f>IF(N429="zákl. přenesená",J429,0)</f>
        <v>0</v>
      </c>
      <c r="BH429" s="243">
        <f>IF(N429="sníž. přenesená",J429,0)</f>
        <v>0</v>
      </c>
      <c r="BI429" s="243">
        <f>IF(N429="nulová",J429,0)</f>
        <v>0</v>
      </c>
      <c r="BJ429" s="17" t="s">
        <v>81</v>
      </c>
      <c r="BK429" s="243">
        <f>ROUND(I429*H429,2)</f>
        <v>0</v>
      </c>
      <c r="BL429" s="17" t="s">
        <v>141</v>
      </c>
      <c r="BM429" s="242" t="s">
        <v>575</v>
      </c>
    </row>
    <row r="430" s="2" customFormat="1">
      <c r="A430" s="38"/>
      <c r="B430" s="39"/>
      <c r="C430" s="40"/>
      <c r="D430" s="244" t="s">
        <v>143</v>
      </c>
      <c r="E430" s="40"/>
      <c r="F430" s="245" t="s">
        <v>576</v>
      </c>
      <c r="G430" s="40"/>
      <c r="H430" s="40"/>
      <c r="I430" s="197"/>
      <c r="J430" s="40"/>
      <c r="K430" s="40"/>
      <c r="L430" s="44"/>
      <c r="M430" s="246"/>
      <c r="N430" s="247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143</v>
      </c>
      <c r="AU430" s="17" t="s">
        <v>83</v>
      </c>
    </row>
    <row r="431" s="2" customFormat="1" ht="24.15" customHeight="1">
      <c r="A431" s="38"/>
      <c r="B431" s="39"/>
      <c r="C431" s="230" t="s">
        <v>577</v>
      </c>
      <c r="D431" s="230" t="s">
        <v>137</v>
      </c>
      <c r="E431" s="231" t="s">
        <v>578</v>
      </c>
      <c r="F431" s="232" t="s">
        <v>579</v>
      </c>
      <c r="G431" s="233" t="s">
        <v>190</v>
      </c>
      <c r="H431" s="234">
        <v>14.85</v>
      </c>
      <c r="I431" s="235"/>
      <c r="J431" s="236">
        <f>ROUND(I431*H431,2)</f>
        <v>0</v>
      </c>
      <c r="K431" s="237"/>
      <c r="L431" s="44"/>
      <c r="M431" s="238" t="s">
        <v>1</v>
      </c>
      <c r="N431" s="239" t="s">
        <v>38</v>
      </c>
      <c r="O431" s="91"/>
      <c r="P431" s="240">
        <f>O431*H431</f>
        <v>0</v>
      </c>
      <c r="Q431" s="240">
        <v>0.0011299999999999999</v>
      </c>
      <c r="R431" s="240">
        <f>Q431*H431</f>
        <v>0.016780499999999997</v>
      </c>
      <c r="S431" s="240">
        <v>0.001</v>
      </c>
      <c r="T431" s="241">
        <f>S431*H431</f>
        <v>0.01485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42" t="s">
        <v>141</v>
      </c>
      <c r="AT431" s="242" t="s">
        <v>137</v>
      </c>
      <c r="AU431" s="242" t="s">
        <v>83</v>
      </c>
      <c r="AY431" s="17" t="s">
        <v>135</v>
      </c>
      <c r="BE431" s="243">
        <f>IF(N431="základní",J431,0)</f>
        <v>0</v>
      </c>
      <c r="BF431" s="243">
        <f>IF(N431="snížená",J431,0)</f>
        <v>0</v>
      </c>
      <c r="BG431" s="243">
        <f>IF(N431="zákl. přenesená",J431,0)</f>
        <v>0</v>
      </c>
      <c r="BH431" s="243">
        <f>IF(N431="sníž. přenesená",J431,0)</f>
        <v>0</v>
      </c>
      <c r="BI431" s="243">
        <f>IF(N431="nulová",J431,0)</f>
        <v>0</v>
      </c>
      <c r="BJ431" s="17" t="s">
        <v>81</v>
      </c>
      <c r="BK431" s="243">
        <f>ROUND(I431*H431,2)</f>
        <v>0</v>
      </c>
      <c r="BL431" s="17" t="s">
        <v>141</v>
      </c>
      <c r="BM431" s="242" t="s">
        <v>580</v>
      </c>
    </row>
    <row r="432" s="2" customFormat="1">
      <c r="A432" s="38"/>
      <c r="B432" s="39"/>
      <c r="C432" s="40"/>
      <c r="D432" s="244" t="s">
        <v>143</v>
      </c>
      <c r="E432" s="40"/>
      <c r="F432" s="245" t="s">
        <v>581</v>
      </c>
      <c r="G432" s="40"/>
      <c r="H432" s="40"/>
      <c r="I432" s="197"/>
      <c r="J432" s="40"/>
      <c r="K432" s="40"/>
      <c r="L432" s="44"/>
      <c r="M432" s="246"/>
      <c r="N432" s="247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143</v>
      </c>
      <c r="AU432" s="17" t="s">
        <v>83</v>
      </c>
    </row>
    <row r="433" s="15" customFormat="1">
      <c r="A433" s="15"/>
      <c r="B433" s="270"/>
      <c r="C433" s="271"/>
      <c r="D433" s="244" t="s">
        <v>154</v>
      </c>
      <c r="E433" s="272" t="s">
        <v>1</v>
      </c>
      <c r="F433" s="273" t="s">
        <v>360</v>
      </c>
      <c r="G433" s="271"/>
      <c r="H433" s="272" t="s">
        <v>1</v>
      </c>
      <c r="I433" s="274"/>
      <c r="J433" s="271"/>
      <c r="K433" s="271"/>
      <c r="L433" s="275"/>
      <c r="M433" s="276"/>
      <c r="N433" s="277"/>
      <c r="O433" s="277"/>
      <c r="P433" s="277"/>
      <c r="Q433" s="277"/>
      <c r="R433" s="277"/>
      <c r="S433" s="277"/>
      <c r="T433" s="278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79" t="s">
        <v>154</v>
      </c>
      <c r="AU433" s="279" t="s">
        <v>83</v>
      </c>
      <c r="AV433" s="15" t="s">
        <v>81</v>
      </c>
      <c r="AW433" s="15" t="s">
        <v>30</v>
      </c>
      <c r="AX433" s="15" t="s">
        <v>73</v>
      </c>
      <c r="AY433" s="279" t="s">
        <v>135</v>
      </c>
    </row>
    <row r="434" s="13" customFormat="1">
      <c r="A434" s="13"/>
      <c r="B434" s="248"/>
      <c r="C434" s="249"/>
      <c r="D434" s="244" t="s">
        <v>154</v>
      </c>
      <c r="E434" s="250" t="s">
        <v>1</v>
      </c>
      <c r="F434" s="251" t="s">
        <v>582</v>
      </c>
      <c r="G434" s="249"/>
      <c r="H434" s="252">
        <v>2.3999999999999999</v>
      </c>
      <c r="I434" s="253"/>
      <c r="J434" s="249"/>
      <c r="K434" s="249"/>
      <c r="L434" s="254"/>
      <c r="M434" s="255"/>
      <c r="N434" s="256"/>
      <c r="O434" s="256"/>
      <c r="P434" s="256"/>
      <c r="Q434" s="256"/>
      <c r="R434" s="256"/>
      <c r="S434" s="256"/>
      <c r="T434" s="257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8" t="s">
        <v>154</v>
      </c>
      <c r="AU434" s="258" t="s">
        <v>83</v>
      </c>
      <c r="AV434" s="13" t="s">
        <v>83</v>
      </c>
      <c r="AW434" s="13" t="s">
        <v>30</v>
      </c>
      <c r="AX434" s="13" t="s">
        <v>73</v>
      </c>
      <c r="AY434" s="258" t="s">
        <v>135</v>
      </c>
    </row>
    <row r="435" s="15" customFormat="1">
      <c r="A435" s="15"/>
      <c r="B435" s="270"/>
      <c r="C435" s="271"/>
      <c r="D435" s="244" t="s">
        <v>154</v>
      </c>
      <c r="E435" s="272" t="s">
        <v>1</v>
      </c>
      <c r="F435" s="273" t="s">
        <v>362</v>
      </c>
      <c r="G435" s="271"/>
      <c r="H435" s="272" t="s">
        <v>1</v>
      </c>
      <c r="I435" s="274"/>
      <c r="J435" s="271"/>
      <c r="K435" s="271"/>
      <c r="L435" s="275"/>
      <c r="M435" s="276"/>
      <c r="N435" s="277"/>
      <c r="O435" s="277"/>
      <c r="P435" s="277"/>
      <c r="Q435" s="277"/>
      <c r="R435" s="277"/>
      <c r="S435" s="277"/>
      <c r="T435" s="278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79" t="s">
        <v>154</v>
      </c>
      <c r="AU435" s="279" t="s">
        <v>83</v>
      </c>
      <c r="AV435" s="15" t="s">
        <v>81</v>
      </c>
      <c r="AW435" s="15" t="s">
        <v>30</v>
      </c>
      <c r="AX435" s="15" t="s">
        <v>73</v>
      </c>
      <c r="AY435" s="279" t="s">
        <v>135</v>
      </c>
    </row>
    <row r="436" s="13" customFormat="1">
      <c r="A436" s="13"/>
      <c r="B436" s="248"/>
      <c r="C436" s="249"/>
      <c r="D436" s="244" t="s">
        <v>154</v>
      </c>
      <c r="E436" s="250" t="s">
        <v>1</v>
      </c>
      <c r="F436" s="251" t="s">
        <v>583</v>
      </c>
      <c r="G436" s="249"/>
      <c r="H436" s="252">
        <v>1.2</v>
      </c>
      <c r="I436" s="253"/>
      <c r="J436" s="249"/>
      <c r="K436" s="249"/>
      <c r="L436" s="254"/>
      <c r="M436" s="255"/>
      <c r="N436" s="256"/>
      <c r="O436" s="256"/>
      <c r="P436" s="256"/>
      <c r="Q436" s="256"/>
      <c r="R436" s="256"/>
      <c r="S436" s="256"/>
      <c r="T436" s="257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8" t="s">
        <v>154</v>
      </c>
      <c r="AU436" s="258" t="s">
        <v>83</v>
      </c>
      <c r="AV436" s="13" t="s">
        <v>83</v>
      </c>
      <c r="AW436" s="13" t="s">
        <v>30</v>
      </c>
      <c r="AX436" s="13" t="s">
        <v>73</v>
      </c>
      <c r="AY436" s="258" t="s">
        <v>135</v>
      </c>
    </row>
    <row r="437" s="15" customFormat="1">
      <c r="A437" s="15"/>
      <c r="B437" s="270"/>
      <c r="C437" s="271"/>
      <c r="D437" s="244" t="s">
        <v>154</v>
      </c>
      <c r="E437" s="272" t="s">
        <v>1</v>
      </c>
      <c r="F437" s="273" t="s">
        <v>584</v>
      </c>
      <c r="G437" s="271"/>
      <c r="H437" s="272" t="s">
        <v>1</v>
      </c>
      <c r="I437" s="274"/>
      <c r="J437" s="271"/>
      <c r="K437" s="271"/>
      <c r="L437" s="275"/>
      <c r="M437" s="276"/>
      <c r="N437" s="277"/>
      <c r="O437" s="277"/>
      <c r="P437" s="277"/>
      <c r="Q437" s="277"/>
      <c r="R437" s="277"/>
      <c r="S437" s="277"/>
      <c r="T437" s="278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79" t="s">
        <v>154</v>
      </c>
      <c r="AU437" s="279" t="s">
        <v>83</v>
      </c>
      <c r="AV437" s="15" t="s">
        <v>81</v>
      </c>
      <c r="AW437" s="15" t="s">
        <v>30</v>
      </c>
      <c r="AX437" s="15" t="s">
        <v>73</v>
      </c>
      <c r="AY437" s="279" t="s">
        <v>135</v>
      </c>
    </row>
    <row r="438" s="13" customFormat="1">
      <c r="A438" s="13"/>
      <c r="B438" s="248"/>
      <c r="C438" s="249"/>
      <c r="D438" s="244" t="s">
        <v>154</v>
      </c>
      <c r="E438" s="250" t="s">
        <v>1</v>
      </c>
      <c r="F438" s="251" t="s">
        <v>585</v>
      </c>
      <c r="G438" s="249"/>
      <c r="H438" s="252">
        <v>0.75</v>
      </c>
      <c r="I438" s="253"/>
      <c r="J438" s="249"/>
      <c r="K438" s="249"/>
      <c r="L438" s="254"/>
      <c r="M438" s="255"/>
      <c r="N438" s="256"/>
      <c r="O438" s="256"/>
      <c r="P438" s="256"/>
      <c r="Q438" s="256"/>
      <c r="R438" s="256"/>
      <c r="S438" s="256"/>
      <c r="T438" s="257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8" t="s">
        <v>154</v>
      </c>
      <c r="AU438" s="258" t="s">
        <v>83</v>
      </c>
      <c r="AV438" s="13" t="s">
        <v>83</v>
      </c>
      <c r="AW438" s="13" t="s">
        <v>30</v>
      </c>
      <c r="AX438" s="13" t="s">
        <v>73</v>
      </c>
      <c r="AY438" s="258" t="s">
        <v>135</v>
      </c>
    </row>
    <row r="439" s="13" customFormat="1">
      <c r="A439" s="13"/>
      <c r="B439" s="248"/>
      <c r="C439" s="249"/>
      <c r="D439" s="244" t="s">
        <v>154</v>
      </c>
      <c r="E439" s="250" t="s">
        <v>1</v>
      </c>
      <c r="F439" s="251" t="s">
        <v>586</v>
      </c>
      <c r="G439" s="249"/>
      <c r="H439" s="252">
        <v>2.5</v>
      </c>
      <c r="I439" s="253"/>
      <c r="J439" s="249"/>
      <c r="K439" s="249"/>
      <c r="L439" s="254"/>
      <c r="M439" s="255"/>
      <c r="N439" s="256"/>
      <c r="O439" s="256"/>
      <c r="P439" s="256"/>
      <c r="Q439" s="256"/>
      <c r="R439" s="256"/>
      <c r="S439" s="256"/>
      <c r="T439" s="257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8" t="s">
        <v>154</v>
      </c>
      <c r="AU439" s="258" t="s">
        <v>83</v>
      </c>
      <c r="AV439" s="13" t="s">
        <v>83</v>
      </c>
      <c r="AW439" s="13" t="s">
        <v>30</v>
      </c>
      <c r="AX439" s="13" t="s">
        <v>73</v>
      </c>
      <c r="AY439" s="258" t="s">
        <v>135</v>
      </c>
    </row>
    <row r="440" s="15" customFormat="1">
      <c r="A440" s="15"/>
      <c r="B440" s="270"/>
      <c r="C440" s="271"/>
      <c r="D440" s="244" t="s">
        <v>154</v>
      </c>
      <c r="E440" s="272" t="s">
        <v>1</v>
      </c>
      <c r="F440" s="273" t="s">
        <v>587</v>
      </c>
      <c r="G440" s="271"/>
      <c r="H440" s="272" t="s">
        <v>1</v>
      </c>
      <c r="I440" s="274"/>
      <c r="J440" s="271"/>
      <c r="K440" s="271"/>
      <c r="L440" s="275"/>
      <c r="M440" s="276"/>
      <c r="N440" s="277"/>
      <c r="O440" s="277"/>
      <c r="P440" s="277"/>
      <c r="Q440" s="277"/>
      <c r="R440" s="277"/>
      <c r="S440" s="277"/>
      <c r="T440" s="278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9" t="s">
        <v>154</v>
      </c>
      <c r="AU440" s="279" t="s">
        <v>83</v>
      </c>
      <c r="AV440" s="15" t="s">
        <v>81</v>
      </c>
      <c r="AW440" s="15" t="s">
        <v>30</v>
      </c>
      <c r="AX440" s="15" t="s">
        <v>73</v>
      </c>
      <c r="AY440" s="279" t="s">
        <v>135</v>
      </c>
    </row>
    <row r="441" s="13" customFormat="1">
      <c r="A441" s="13"/>
      <c r="B441" s="248"/>
      <c r="C441" s="249"/>
      <c r="D441" s="244" t="s">
        <v>154</v>
      </c>
      <c r="E441" s="250" t="s">
        <v>1</v>
      </c>
      <c r="F441" s="251" t="s">
        <v>176</v>
      </c>
      <c r="G441" s="249"/>
      <c r="H441" s="252">
        <v>8</v>
      </c>
      <c r="I441" s="253"/>
      <c r="J441" s="249"/>
      <c r="K441" s="249"/>
      <c r="L441" s="254"/>
      <c r="M441" s="255"/>
      <c r="N441" s="256"/>
      <c r="O441" s="256"/>
      <c r="P441" s="256"/>
      <c r="Q441" s="256"/>
      <c r="R441" s="256"/>
      <c r="S441" s="256"/>
      <c r="T441" s="257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8" t="s">
        <v>154</v>
      </c>
      <c r="AU441" s="258" t="s">
        <v>83</v>
      </c>
      <c r="AV441" s="13" t="s">
        <v>83</v>
      </c>
      <c r="AW441" s="13" t="s">
        <v>30</v>
      </c>
      <c r="AX441" s="13" t="s">
        <v>73</v>
      </c>
      <c r="AY441" s="258" t="s">
        <v>135</v>
      </c>
    </row>
    <row r="442" s="14" customFormat="1">
      <c r="A442" s="14"/>
      <c r="B442" s="259"/>
      <c r="C442" s="260"/>
      <c r="D442" s="244" t="s">
        <v>154</v>
      </c>
      <c r="E442" s="261" t="s">
        <v>1</v>
      </c>
      <c r="F442" s="262" t="s">
        <v>155</v>
      </c>
      <c r="G442" s="260"/>
      <c r="H442" s="263">
        <v>14.85</v>
      </c>
      <c r="I442" s="264"/>
      <c r="J442" s="260"/>
      <c r="K442" s="260"/>
      <c r="L442" s="265"/>
      <c r="M442" s="266"/>
      <c r="N442" s="267"/>
      <c r="O442" s="267"/>
      <c r="P442" s="267"/>
      <c r="Q442" s="267"/>
      <c r="R442" s="267"/>
      <c r="S442" s="267"/>
      <c r="T442" s="268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9" t="s">
        <v>154</v>
      </c>
      <c r="AU442" s="269" t="s">
        <v>83</v>
      </c>
      <c r="AV442" s="14" t="s">
        <v>141</v>
      </c>
      <c r="AW442" s="14" t="s">
        <v>30</v>
      </c>
      <c r="AX442" s="14" t="s">
        <v>81</v>
      </c>
      <c r="AY442" s="269" t="s">
        <v>135</v>
      </c>
    </row>
    <row r="443" s="2" customFormat="1" ht="16.5" customHeight="1">
      <c r="A443" s="38"/>
      <c r="B443" s="39"/>
      <c r="C443" s="230" t="s">
        <v>588</v>
      </c>
      <c r="D443" s="230" t="s">
        <v>137</v>
      </c>
      <c r="E443" s="231" t="s">
        <v>589</v>
      </c>
      <c r="F443" s="232" t="s">
        <v>590</v>
      </c>
      <c r="G443" s="233" t="s">
        <v>291</v>
      </c>
      <c r="H443" s="234">
        <v>0.16800000000000001</v>
      </c>
      <c r="I443" s="235"/>
      <c r="J443" s="236">
        <f>ROUND(I443*H443,2)</f>
        <v>0</v>
      </c>
      <c r="K443" s="237"/>
      <c r="L443" s="44"/>
      <c r="M443" s="238" t="s">
        <v>1</v>
      </c>
      <c r="N443" s="239" t="s">
        <v>38</v>
      </c>
      <c r="O443" s="91"/>
      <c r="P443" s="240">
        <f>O443*H443</f>
        <v>0</v>
      </c>
      <c r="Q443" s="240">
        <v>1.0506800000000001</v>
      </c>
      <c r="R443" s="240">
        <f>Q443*H443</f>
        <v>0.17651424000000002</v>
      </c>
      <c r="S443" s="240">
        <v>0</v>
      </c>
      <c r="T443" s="241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42" t="s">
        <v>141</v>
      </c>
      <c r="AT443" s="242" t="s">
        <v>137</v>
      </c>
      <c r="AU443" s="242" t="s">
        <v>83</v>
      </c>
      <c r="AY443" s="17" t="s">
        <v>135</v>
      </c>
      <c r="BE443" s="243">
        <f>IF(N443="základní",J443,0)</f>
        <v>0</v>
      </c>
      <c r="BF443" s="243">
        <f>IF(N443="snížená",J443,0)</f>
        <v>0</v>
      </c>
      <c r="BG443" s="243">
        <f>IF(N443="zákl. přenesená",J443,0)</f>
        <v>0</v>
      </c>
      <c r="BH443" s="243">
        <f>IF(N443="sníž. přenesená",J443,0)</f>
        <v>0</v>
      </c>
      <c r="BI443" s="243">
        <f>IF(N443="nulová",J443,0)</f>
        <v>0</v>
      </c>
      <c r="BJ443" s="17" t="s">
        <v>81</v>
      </c>
      <c r="BK443" s="243">
        <f>ROUND(I443*H443,2)</f>
        <v>0</v>
      </c>
      <c r="BL443" s="17" t="s">
        <v>141</v>
      </c>
      <c r="BM443" s="242" t="s">
        <v>591</v>
      </c>
    </row>
    <row r="444" s="2" customFormat="1">
      <c r="A444" s="38"/>
      <c r="B444" s="39"/>
      <c r="C444" s="40"/>
      <c r="D444" s="244" t="s">
        <v>143</v>
      </c>
      <c r="E444" s="40"/>
      <c r="F444" s="245" t="s">
        <v>592</v>
      </c>
      <c r="G444" s="40"/>
      <c r="H444" s="40"/>
      <c r="I444" s="197"/>
      <c r="J444" s="40"/>
      <c r="K444" s="40"/>
      <c r="L444" s="44"/>
      <c r="M444" s="246"/>
      <c r="N444" s="247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143</v>
      </c>
      <c r="AU444" s="17" t="s">
        <v>83</v>
      </c>
    </row>
    <row r="445" s="15" customFormat="1">
      <c r="A445" s="15"/>
      <c r="B445" s="270"/>
      <c r="C445" s="271"/>
      <c r="D445" s="244" t="s">
        <v>154</v>
      </c>
      <c r="E445" s="272" t="s">
        <v>1</v>
      </c>
      <c r="F445" s="273" t="s">
        <v>593</v>
      </c>
      <c r="G445" s="271"/>
      <c r="H445" s="272" t="s">
        <v>1</v>
      </c>
      <c r="I445" s="274"/>
      <c r="J445" s="271"/>
      <c r="K445" s="271"/>
      <c r="L445" s="275"/>
      <c r="M445" s="276"/>
      <c r="N445" s="277"/>
      <c r="O445" s="277"/>
      <c r="P445" s="277"/>
      <c r="Q445" s="277"/>
      <c r="R445" s="277"/>
      <c r="S445" s="277"/>
      <c r="T445" s="278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79" t="s">
        <v>154</v>
      </c>
      <c r="AU445" s="279" t="s">
        <v>83</v>
      </c>
      <c r="AV445" s="15" t="s">
        <v>81</v>
      </c>
      <c r="AW445" s="15" t="s">
        <v>30</v>
      </c>
      <c r="AX445" s="15" t="s">
        <v>73</v>
      </c>
      <c r="AY445" s="279" t="s">
        <v>135</v>
      </c>
    </row>
    <row r="446" s="13" customFormat="1">
      <c r="A446" s="13"/>
      <c r="B446" s="248"/>
      <c r="C446" s="249"/>
      <c r="D446" s="244" t="s">
        <v>154</v>
      </c>
      <c r="E446" s="250" t="s">
        <v>1</v>
      </c>
      <c r="F446" s="251" t="s">
        <v>594</v>
      </c>
      <c r="G446" s="249"/>
      <c r="H446" s="252">
        <v>0.16800000000000001</v>
      </c>
      <c r="I446" s="253"/>
      <c r="J446" s="249"/>
      <c r="K446" s="249"/>
      <c r="L446" s="254"/>
      <c r="M446" s="255"/>
      <c r="N446" s="256"/>
      <c r="O446" s="256"/>
      <c r="P446" s="256"/>
      <c r="Q446" s="256"/>
      <c r="R446" s="256"/>
      <c r="S446" s="256"/>
      <c r="T446" s="257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8" t="s">
        <v>154</v>
      </c>
      <c r="AU446" s="258" t="s">
        <v>83</v>
      </c>
      <c r="AV446" s="13" t="s">
        <v>83</v>
      </c>
      <c r="AW446" s="13" t="s">
        <v>30</v>
      </c>
      <c r="AX446" s="13" t="s">
        <v>81</v>
      </c>
      <c r="AY446" s="258" t="s">
        <v>135</v>
      </c>
    </row>
    <row r="447" s="12" customFormat="1" ht="22.8" customHeight="1">
      <c r="A447" s="12"/>
      <c r="B447" s="214"/>
      <c r="C447" s="215"/>
      <c r="D447" s="216" t="s">
        <v>72</v>
      </c>
      <c r="E447" s="228" t="s">
        <v>595</v>
      </c>
      <c r="F447" s="228" t="s">
        <v>596</v>
      </c>
      <c r="G447" s="215"/>
      <c r="H447" s="215"/>
      <c r="I447" s="218"/>
      <c r="J447" s="229">
        <f>BK447</f>
        <v>0</v>
      </c>
      <c r="K447" s="215"/>
      <c r="L447" s="220"/>
      <c r="M447" s="221"/>
      <c r="N447" s="222"/>
      <c r="O447" s="222"/>
      <c r="P447" s="223">
        <f>SUM(P448:P468)</f>
        <v>0</v>
      </c>
      <c r="Q447" s="222"/>
      <c r="R447" s="223">
        <f>SUM(R448:R468)</f>
        <v>0</v>
      </c>
      <c r="S447" s="222"/>
      <c r="T447" s="224">
        <f>SUM(T448:T468)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25" t="s">
        <v>81</v>
      </c>
      <c r="AT447" s="226" t="s">
        <v>72</v>
      </c>
      <c r="AU447" s="226" t="s">
        <v>81</v>
      </c>
      <c r="AY447" s="225" t="s">
        <v>135</v>
      </c>
      <c r="BK447" s="227">
        <f>SUM(BK448:BK468)</f>
        <v>0</v>
      </c>
    </row>
    <row r="448" s="2" customFormat="1" ht="24.15" customHeight="1">
      <c r="A448" s="38"/>
      <c r="B448" s="39"/>
      <c r="C448" s="230" t="s">
        <v>597</v>
      </c>
      <c r="D448" s="230" t="s">
        <v>137</v>
      </c>
      <c r="E448" s="231" t="s">
        <v>598</v>
      </c>
      <c r="F448" s="232" t="s">
        <v>599</v>
      </c>
      <c r="G448" s="233" t="s">
        <v>291</v>
      </c>
      <c r="H448" s="234">
        <v>217.21899999999999</v>
      </c>
      <c r="I448" s="235"/>
      <c r="J448" s="236">
        <f>ROUND(I448*H448,2)</f>
        <v>0</v>
      </c>
      <c r="K448" s="237"/>
      <c r="L448" s="44"/>
      <c r="M448" s="238" t="s">
        <v>1</v>
      </c>
      <c r="N448" s="239" t="s">
        <v>38</v>
      </c>
      <c r="O448" s="91"/>
      <c r="P448" s="240">
        <f>O448*H448</f>
        <v>0</v>
      </c>
      <c r="Q448" s="240">
        <v>0</v>
      </c>
      <c r="R448" s="240">
        <f>Q448*H448</f>
        <v>0</v>
      </c>
      <c r="S448" s="240">
        <v>0</v>
      </c>
      <c r="T448" s="241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42" t="s">
        <v>141</v>
      </c>
      <c r="AT448" s="242" t="s">
        <v>137</v>
      </c>
      <c r="AU448" s="242" t="s">
        <v>83</v>
      </c>
      <c r="AY448" s="17" t="s">
        <v>135</v>
      </c>
      <c r="BE448" s="243">
        <f>IF(N448="základní",J448,0)</f>
        <v>0</v>
      </c>
      <c r="BF448" s="243">
        <f>IF(N448="snížená",J448,0)</f>
        <v>0</v>
      </c>
      <c r="BG448" s="243">
        <f>IF(N448="zákl. přenesená",J448,0)</f>
        <v>0</v>
      </c>
      <c r="BH448" s="243">
        <f>IF(N448="sníž. přenesená",J448,0)</f>
        <v>0</v>
      </c>
      <c r="BI448" s="243">
        <f>IF(N448="nulová",J448,0)</f>
        <v>0</v>
      </c>
      <c r="BJ448" s="17" t="s">
        <v>81</v>
      </c>
      <c r="BK448" s="243">
        <f>ROUND(I448*H448,2)</f>
        <v>0</v>
      </c>
      <c r="BL448" s="17" t="s">
        <v>141</v>
      </c>
      <c r="BM448" s="242" t="s">
        <v>600</v>
      </c>
    </row>
    <row r="449" s="2" customFormat="1">
      <c r="A449" s="38"/>
      <c r="B449" s="39"/>
      <c r="C449" s="40"/>
      <c r="D449" s="244" t="s">
        <v>143</v>
      </c>
      <c r="E449" s="40"/>
      <c r="F449" s="245" t="s">
        <v>601</v>
      </c>
      <c r="G449" s="40"/>
      <c r="H449" s="40"/>
      <c r="I449" s="197"/>
      <c r="J449" s="40"/>
      <c r="K449" s="40"/>
      <c r="L449" s="44"/>
      <c r="M449" s="246"/>
      <c r="N449" s="247"/>
      <c r="O449" s="91"/>
      <c r="P449" s="91"/>
      <c r="Q449" s="91"/>
      <c r="R449" s="91"/>
      <c r="S449" s="91"/>
      <c r="T449" s="92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143</v>
      </c>
      <c r="AU449" s="17" t="s">
        <v>83</v>
      </c>
    </row>
    <row r="450" s="2" customFormat="1" ht="33" customHeight="1">
      <c r="A450" s="38"/>
      <c r="B450" s="39"/>
      <c r="C450" s="230" t="s">
        <v>602</v>
      </c>
      <c r="D450" s="230" t="s">
        <v>137</v>
      </c>
      <c r="E450" s="231" t="s">
        <v>603</v>
      </c>
      <c r="F450" s="232" t="s">
        <v>604</v>
      </c>
      <c r="G450" s="233" t="s">
        <v>291</v>
      </c>
      <c r="H450" s="234">
        <v>2606.6280000000002</v>
      </c>
      <c r="I450" s="235"/>
      <c r="J450" s="236">
        <f>ROUND(I450*H450,2)</f>
        <v>0</v>
      </c>
      <c r="K450" s="237"/>
      <c r="L450" s="44"/>
      <c r="M450" s="238" t="s">
        <v>1</v>
      </c>
      <c r="N450" s="239" t="s">
        <v>38</v>
      </c>
      <c r="O450" s="91"/>
      <c r="P450" s="240">
        <f>O450*H450</f>
        <v>0</v>
      </c>
      <c r="Q450" s="240">
        <v>0</v>
      </c>
      <c r="R450" s="240">
        <f>Q450*H450</f>
        <v>0</v>
      </c>
      <c r="S450" s="240">
        <v>0</v>
      </c>
      <c r="T450" s="241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42" t="s">
        <v>141</v>
      </c>
      <c r="AT450" s="242" t="s">
        <v>137</v>
      </c>
      <c r="AU450" s="242" t="s">
        <v>83</v>
      </c>
      <c r="AY450" s="17" t="s">
        <v>135</v>
      </c>
      <c r="BE450" s="243">
        <f>IF(N450="základní",J450,0)</f>
        <v>0</v>
      </c>
      <c r="BF450" s="243">
        <f>IF(N450="snížená",J450,0)</f>
        <v>0</v>
      </c>
      <c r="BG450" s="243">
        <f>IF(N450="zákl. přenesená",J450,0)</f>
        <v>0</v>
      </c>
      <c r="BH450" s="243">
        <f>IF(N450="sníž. přenesená",J450,0)</f>
        <v>0</v>
      </c>
      <c r="BI450" s="243">
        <f>IF(N450="nulová",J450,0)</f>
        <v>0</v>
      </c>
      <c r="BJ450" s="17" t="s">
        <v>81</v>
      </c>
      <c r="BK450" s="243">
        <f>ROUND(I450*H450,2)</f>
        <v>0</v>
      </c>
      <c r="BL450" s="17" t="s">
        <v>141</v>
      </c>
      <c r="BM450" s="242" t="s">
        <v>605</v>
      </c>
    </row>
    <row r="451" s="2" customFormat="1">
      <c r="A451" s="38"/>
      <c r="B451" s="39"/>
      <c r="C451" s="40"/>
      <c r="D451" s="244" t="s">
        <v>143</v>
      </c>
      <c r="E451" s="40"/>
      <c r="F451" s="245" t="s">
        <v>606</v>
      </c>
      <c r="G451" s="40"/>
      <c r="H451" s="40"/>
      <c r="I451" s="197"/>
      <c r="J451" s="40"/>
      <c r="K451" s="40"/>
      <c r="L451" s="44"/>
      <c r="M451" s="246"/>
      <c r="N451" s="247"/>
      <c r="O451" s="91"/>
      <c r="P451" s="91"/>
      <c r="Q451" s="91"/>
      <c r="R451" s="91"/>
      <c r="S451" s="91"/>
      <c r="T451" s="92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143</v>
      </c>
      <c r="AU451" s="17" t="s">
        <v>83</v>
      </c>
    </row>
    <row r="452" s="13" customFormat="1">
      <c r="A452" s="13"/>
      <c r="B452" s="248"/>
      <c r="C452" s="249"/>
      <c r="D452" s="244" t="s">
        <v>154</v>
      </c>
      <c r="E452" s="249"/>
      <c r="F452" s="251" t="s">
        <v>607</v>
      </c>
      <c r="G452" s="249"/>
      <c r="H452" s="252">
        <v>2606.6280000000002</v>
      </c>
      <c r="I452" s="253"/>
      <c r="J452" s="249"/>
      <c r="K452" s="249"/>
      <c r="L452" s="254"/>
      <c r="M452" s="255"/>
      <c r="N452" s="256"/>
      <c r="O452" s="256"/>
      <c r="P452" s="256"/>
      <c r="Q452" s="256"/>
      <c r="R452" s="256"/>
      <c r="S452" s="256"/>
      <c r="T452" s="257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8" t="s">
        <v>154</v>
      </c>
      <c r="AU452" s="258" t="s">
        <v>83</v>
      </c>
      <c r="AV452" s="13" t="s">
        <v>83</v>
      </c>
      <c r="AW452" s="13" t="s">
        <v>4</v>
      </c>
      <c r="AX452" s="13" t="s">
        <v>81</v>
      </c>
      <c r="AY452" s="258" t="s">
        <v>135</v>
      </c>
    </row>
    <row r="453" s="2" customFormat="1" ht="24.15" customHeight="1">
      <c r="A453" s="38"/>
      <c r="B453" s="39"/>
      <c r="C453" s="230" t="s">
        <v>608</v>
      </c>
      <c r="D453" s="230" t="s">
        <v>137</v>
      </c>
      <c r="E453" s="231" t="s">
        <v>609</v>
      </c>
      <c r="F453" s="232" t="s">
        <v>610</v>
      </c>
      <c r="G453" s="233" t="s">
        <v>291</v>
      </c>
      <c r="H453" s="234">
        <v>217.21899999999999</v>
      </c>
      <c r="I453" s="235"/>
      <c r="J453" s="236">
        <f>ROUND(I453*H453,2)</f>
        <v>0</v>
      </c>
      <c r="K453" s="237"/>
      <c r="L453" s="44"/>
      <c r="M453" s="238" t="s">
        <v>1</v>
      </c>
      <c r="N453" s="239" t="s">
        <v>38</v>
      </c>
      <c r="O453" s="91"/>
      <c r="P453" s="240">
        <f>O453*H453</f>
        <v>0</v>
      </c>
      <c r="Q453" s="240">
        <v>0</v>
      </c>
      <c r="R453" s="240">
        <f>Q453*H453</f>
        <v>0</v>
      </c>
      <c r="S453" s="240">
        <v>0</v>
      </c>
      <c r="T453" s="241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42" t="s">
        <v>141</v>
      </c>
      <c r="AT453" s="242" t="s">
        <v>137</v>
      </c>
      <c r="AU453" s="242" t="s">
        <v>83</v>
      </c>
      <c r="AY453" s="17" t="s">
        <v>135</v>
      </c>
      <c r="BE453" s="243">
        <f>IF(N453="základní",J453,0)</f>
        <v>0</v>
      </c>
      <c r="BF453" s="243">
        <f>IF(N453="snížená",J453,0)</f>
        <v>0</v>
      </c>
      <c r="BG453" s="243">
        <f>IF(N453="zákl. přenesená",J453,0)</f>
        <v>0</v>
      </c>
      <c r="BH453" s="243">
        <f>IF(N453="sníž. přenesená",J453,0)</f>
        <v>0</v>
      </c>
      <c r="BI453" s="243">
        <f>IF(N453="nulová",J453,0)</f>
        <v>0</v>
      </c>
      <c r="BJ453" s="17" t="s">
        <v>81</v>
      </c>
      <c r="BK453" s="243">
        <f>ROUND(I453*H453,2)</f>
        <v>0</v>
      </c>
      <c r="BL453" s="17" t="s">
        <v>141</v>
      </c>
      <c r="BM453" s="242" t="s">
        <v>611</v>
      </c>
    </row>
    <row r="454" s="2" customFormat="1">
      <c r="A454" s="38"/>
      <c r="B454" s="39"/>
      <c r="C454" s="40"/>
      <c r="D454" s="244" t="s">
        <v>143</v>
      </c>
      <c r="E454" s="40"/>
      <c r="F454" s="245" t="s">
        <v>612</v>
      </c>
      <c r="G454" s="40"/>
      <c r="H454" s="40"/>
      <c r="I454" s="197"/>
      <c r="J454" s="40"/>
      <c r="K454" s="40"/>
      <c r="L454" s="44"/>
      <c r="M454" s="246"/>
      <c r="N454" s="247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143</v>
      </c>
      <c r="AU454" s="17" t="s">
        <v>83</v>
      </c>
    </row>
    <row r="455" s="2" customFormat="1" ht="24.15" customHeight="1">
      <c r="A455" s="38"/>
      <c r="B455" s="39"/>
      <c r="C455" s="230" t="s">
        <v>613</v>
      </c>
      <c r="D455" s="230" t="s">
        <v>137</v>
      </c>
      <c r="E455" s="231" t="s">
        <v>614</v>
      </c>
      <c r="F455" s="232" t="s">
        <v>615</v>
      </c>
      <c r="G455" s="233" t="s">
        <v>291</v>
      </c>
      <c r="H455" s="234">
        <v>1954.971</v>
      </c>
      <c r="I455" s="235"/>
      <c r="J455" s="236">
        <f>ROUND(I455*H455,2)</f>
        <v>0</v>
      </c>
      <c r="K455" s="237"/>
      <c r="L455" s="44"/>
      <c r="M455" s="238" t="s">
        <v>1</v>
      </c>
      <c r="N455" s="239" t="s">
        <v>38</v>
      </c>
      <c r="O455" s="91"/>
      <c r="P455" s="240">
        <f>O455*H455</f>
        <v>0</v>
      </c>
      <c r="Q455" s="240">
        <v>0</v>
      </c>
      <c r="R455" s="240">
        <f>Q455*H455</f>
        <v>0</v>
      </c>
      <c r="S455" s="240">
        <v>0</v>
      </c>
      <c r="T455" s="241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42" t="s">
        <v>141</v>
      </c>
      <c r="AT455" s="242" t="s">
        <v>137</v>
      </c>
      <c r="AU455" s="242" t="s">
        <v>83</v>
      </c>
      <c r="AY455" s="17" t="s">
        <v>135</v>
      </c>
      <c r="BE455" s="243">
        <f>IF(N455="základní",J455,0)</f>
        <v>0</v>
      </c>
      <c r="BF455" s="243">
        <f>IF(N455="snížená",J455,0)</f>
        <v>0</v>
      </c>
      <c r="BG455" s="243">
        <f>IF(N455="zákl. přenesená",J455,0)</f>
        <v>0</v>
      </c>
      <c r="BH455" s="243">
        <f>IF(N455="sníž. přenesená",J455,0)</f>
        <v>0</v>
      </c>
      <c r="BI455" s="243">
        <f>IF(N455="nulová",J455,0)</f>
        <v>0</v>
      </c>
      <c r="BJ455" s="17" t="s">
        <v>81</v>
      </c>
      <c r="BK455" s="243">
        <f>ROUND(I455*H455,2)</f>
        <v>0</v>
      </c>
      <c r="BL455" s="17" t="s">
        <v>141</v>
      </c>
      <c r="BM455" s="242" t="s">
        <v>616</v>
      </c>
    </row>
    <row r="456" s="2" customFormat="1">
      <c r="A456" s="38"/>
      <c r="B456" s="39"/>
      <c r="C456" s="40"/>
      <c r="D456" s="244" t="s">
        <v>143</v>
      </c>
      <c r="E456" s="40"/>
      <c r="F456" s="245" t="s">
        <v>617</v>
      </c>
      <c r="G456" s="40"/>
      <c r="H456" s="40"/>
      <c r="I456" s="197"/>
      <c r="J456" s="40"/>
      <c r="K456" s="40"/>
      <c r="L456" s="44"/>
      <c r="M456" s="246"/>
      <c r="N456" s="247"/>
      <c r="O456" s="91"/>
      <c r="P456" s="91"/>
      <c r="Q456" s="91"/>
      <c r="R456" s="91"/>
      <c r="S456" s="91"/>
      <c r="T456" s="92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143</v>
      </c>
      <c r="AU456" s="17" t="s">
        <v>83</v>
      </c>
    </row>
    <row r="457" s="13" customFormat="1">
      <c r="A457" s="13"/>
      <c r="B457" s="248"/>
      <c r="C457" s="249"/>
      <c r="D457" s="244" t="s">
        <v>154</v>
      </c>
      <c r="E457" s="249"/>
      <c r="F457" s="251" t="s">
        <v>618</v>
      </c>
      <c r="G457" s="249"/>
      <c r="H457" s="252">
        <v>1954.971</v>
      </c>
      <c r="I457" s="253"/>
      <c r="J457" s="249"/>
      <c r="K457" s="249"/>
      <c r="L457" s="254"/>
      <c r="M457" s="255"/>
      <c r="N457" s="256"/>
      <c r="O457" s="256"/>
      <c r="P457" s="256"/>
      <c r="Q457" s="256"/>
      <c r="R457" s="256"/>
      <c r="S457" s="256"/>
      <c r="T457" s="257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8" t="s">
        <v>154</v>
      </c>
      <c r="AU457" s="258" t="s">
        <v>83</v>
      </c>
      <c r="AV457" s="13" t="s">
        <v>83</v>
      </c>
      <c r="AW457" s="13" t="s">
        <v>4</v>
      </c>
      <c r="AX457" s="13" t="s">
        <v>81</v>
      </c>
      <c r="AY457" s="258" t="s">
        <v>135</v>
      </c>
    </row>
    <row r="458" s="2" customFormat="1" ht="33" customHeight="1">
      <c r="A458" s="38"/>
      <c r="B458" s="39"/>
      <c r="C458" s="230" t="s">
        <v>619</v>
      </c>
      <c r="D458" s="230" t="s">
        <v>137</v>
      </c>
      <c r="E458" s="231" t="s">
        <v>620</v>
      </c>
      <c r="F458" s="232" t="s">
        <v>621</v>
      </c>
      <c r="G458" s="233" t="s">
        <v>291</v>
      </c>
      <c r="H458" s="234">
        <v>173.68899999999999</v>
      </c>
      <c r="I458" s="235"/>
      <c r="J458" s="236">
        <f>ROUND(I458*H458,2)</f>
        <v>0</v>
      </c>
      <c r="K458" s="237"/>
      <c r="L458" s="44"/>
      <c r="M458" s="238" t="s">
        <v>1</v>
      </c>
      <c r="N458" s="239" t="s">
        <v>38</v>
      </c>
      <c r="O458" s="91"/>
      <c r="P458" s="240">
        <f>O458*H458</f>
        <v>0</v>
      </c>
      <c r="Q458" s="240">
        <v>0</v>
      </c>
      <c r="R458" s="240">
        <f>Q458*H458</f>
        <v>0</v>
      </c>
      <c r="S458" s="240">
        <v>0</v>
      </c>
      <c r="T458" s="241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42" t="s">
        <v>141</v>
      </c>
      <c r="AT458" s="242" t="s">
        <v>137</v>
      </c>
      <c r="AU458" s="242" t="s">
        <v>83</v>
      </c>
      <c r="AY458" s="17" t="s">
        <v>135</v>
      </c>
      <c r="BE458" s="243">
        <f>IF(N458="základní",J458,0)</f>
        <v>0</v>
      </c>
      <c r="BF458" s="243">
        <f>IF(N458="snížená",J458,0)</f>
        <v>0</v>
      </c>
      <c r="BG458" s="243">
        <f>IF(N458="zákl. přenesená",J458,0)</f>
        <v>0</v>
      </c>
      <c r="BH458" s="243">
        <f>IF(N458="sníž. přenesená",J458,0)</f>
        <v>0</v>
      </c>
      <c r="BI458" s="243">
        <f>IF(N458="nulová",J458,0)</f>
        <v>0</v>
      </c>
      <c r="BJ458" s="17" t="s">
        <v>81</v>
      </c>
      <c r="BK458" s="243">
        <f>ROUND(I458*H458,2)</f>
        <v>0</v>
      </c>
      <c r="BL458" s="17" t="s">
        <v>141</v>
      </c>
      <c r="BM458" s="242" t="s">
        <v>622</v>
      </c>
    </row>
    <row r="459" s="2" customFormat="1">
      <c r="A459" s="38"/>
      <c r="B459" s="39"/>
      <c r="C459" s="40"/>
      <c r="D459" s="244" t="s">
        <v>143</v>
      </c>
      <c r="E459" s="40"/>
      <c r="F459" s="245" t="s">
        <v>623</v>
      </c>
      <c r="G459" s="40"/>
      <c r="H459" s="40"/>
      <c r="I459" s="197"/>
      <c r="J459" s="40"/>
      <c r="K459" s="40"/>
      <c r="L459" s="44"/>
      <c r="M459" s="246"/>
      <c r="N459" s="247"/>
      <c r="O459" s="91"/>
      <c r="P459" s="91"/>
      <c r="Q459" s="91"/>
      <c r="R459" s="91"/>
      <c r="S459" s="91"/>
      <c r="T459" s="92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143</v>
      </c>
      <c r="AU459" s="17" t="s">
        <v>83</v>
      </c>
    </row>
    <row r="460" s="13" customFormat="1">
      <c r="A460" s="13"/>
      <c r="B460" s="248"/>
      <c r="C460" s="249"/>
      <c r="D460" s="244" t="s">
        <v>154</v>
      </c>
      <c r="E460" s="250" t="s">
        <v>1</v>
      </c>
      <c r="F460" s="251" t="s">
        <v>624</v>
      </c>
      <c r="G460" s="249"/>
      <c r="H460" s="252">
        <v>173.68899999999999</v>
      </c>
      <c r="I460" s="253"/>
      <c r="J460" s="249"/>
      <c r="K460" s="249"/>
      <c r="L460" s="254"/>
      <c r="M460" s="255"/>
      <c r="N460" s="256"/>
      <c r="O460" s="256"/>
      <c r="P460" s="256"/>
      <c r="Q460" s="256"/>
      <c r="R460" s="256"/>
      <c r="S460" s="256"/>
      <c r="T460" s="257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8" t="s">
        <v>154</v>
      </c>
      <c r="AU460" s="258" t="s">
        <v>83</v>
      </c>
      <c r="AV460" s="13" t="s">
        <v>83</v>
      </c>
      <c r="AW460" s="13" t="s">
        <v>30</v>
      </c>
      <c r="AX460" s="13" t="s">
        <v>81</v>
      </c>
      <c r="AY460" s="258" t="s">
        <v>135</v>
      </c>
    </row>
    <row r="461" s="2" customFormat="1" ht="37.8" customHeight="1">
      <c r="A461" s="38"/>
      <c r="B461" s="39"/>
      <c r="C461" s="230" t="s">
        <v>625</v>
      </c>
      <c r="D461" s="230" t="s">
        <v>137</v>
      </c>
      <c r="E461" s="231" t="s">
        <v>626</v>
      </c>
      <c r="F461" s="232" t="s">
        <v>627</v>
      </c>
      <c r="G461" s="233" t="s">
        <v>291</v>
      </c>
      <c r="H461" s="234">
        <v>8.6059999999999999</v>
      </c>
      <c r="I461" s="235"/>
      <c r="J461" s="236">
        <f>ROUND(I461*H461,2)</f>
        <v>0</v>
      </c>
      <c r="K461" s="237"/>
      <c r="L461" s="44"/>
      <c r="M461" s="238" t="s">
        <v>1</v>
      </c>
      <c r="N461" s="239" t="s">
        <v>38</v>
      </c>
      <c r="O461" s="91"/>
      <c r="P461" s="240">
        <f>O461*H461</f>
        <v>0</v>
      </c>
      <c r="Q461" s="240">
        <v>0</v>
      </c>
      <c r="R461" s="240">
        <f>Q461*H461</f>
        <v>0</v>
      </c>
      <c r="S461" s="240">
        <v>0</v>
      </c>
      <c r="T461" s="241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42" t="s">
        <v>141</v>
      </c>
      <c r="AT461" s="242" t="s">
        <v>137</v>
      </c>
      <c r="AU461" s="242" t="s">
        <v>83</v>
      </c>
      <c r="AY461" s="17" t="s">
        <v>135</v>
      </c>
      <c r="BE461" s="243">
        <f>IF(N461="základní",J461,0)</f>
        <v>0</v>
      </c>
      <c r="BF461" s="243">
        <f>IF(N461="snížená",J461,0)</f>
        <v>0</v>
      </c>
      <c r="BG461" s="243">
        <f>IF(N461="zákl. přenesená",J461,0)</f>
        <v>0</v>
      </c>
      <c r="BH461" s="243">
        <f>IF(N461="sníž. přenesená",J461,0)</f>
        <v>0</v>
      </c>
      <c r="BI461" s="243">
        <f>IF(N461="nulová",J461,0)</f>
        <v>0</v>
      </c>
      <c r="BJ461" s="17" t="s">
        <v>81</v>
      </c>
      <c r="BK461" s="243">
        <f>ROUND(I461*H461,2)</f>
        <v>0</v>
      </c>
      <c r="BL461" s="17" t="s">
        <v>141</v>
      </c>
      <c r="BM461" s="242" t="s">
        <v>628</v>
      </c>
    </row>
    <row r="462" s="2" customFormat="1">
      <c r="A462" s="38"/>
      <c r="B462" s="39"/>
      <c r="C462" s="40"/>
      <c r="D462" s="244" t="s">
        <v>143</v>
      </c>
      <c r="E462" s="40"/>
      <c r="F462" s="245" t="s">
        <v>629</v>
      </c>
      <c r="G462" s="40"/>
      <c r="H462" s="40"/>
      <c r="I462" s="197"/>
      <c r="J462" s="40"/>
      <c r="K462" s="40"/>
      <c r="L462" s="44"/>
      <c r="M462" s="246"/>
      <c r="N462" s="247"/>
      <c r="O462" s="91"/>
      <c r="P462" s="91"/>
      <c r="Q462" s="91"/>
      <c r="R462" s="91"/>
      <c r="S462" s="91"/>
      <c r="T462" s="92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143</v>
      </c>
      <c r="AU462" s="17" t="s">
        <v>83</v>
      </c>
    </row>
    <row r="463" s="13" customFormat="1">
      <c r="A463" s="13"/>
      <c r="B463" s="248"/>
      <c r="C463" s="249"/>
      <c r="D463" s="244" t="s">
        <v>154</v>
      </c>
      <c r="E463" s="250" t="s">
        <v>1</v>
      </c>
      <c r="F463" s="251" t="s">
        <v>630</v>
      </c>
      <c r="G463" s="249"/>
      <c r="H463" s="252">
        <v>8.6059999999999999</v>
      </c>
      <c r="I463" s="253"/>
      <c r="J463" s="249"/>
      <c r="K463" s="249"/>
      <c r="L463" s="254"/>
      <c r="M463" s="255"/>
      <c r="N463" s="256"/>
      <c r="O463" s="256"/>
      <c r="P463" s="256"/>
      <c r="Q463" s="256"/>
      <c r="R463" s="256"/>
      <c r="S463" s="256"/>
      <c r="T463" s="257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8" t="s">
        <v>154</v>
      </c>
      <c r="AU463" s="258" t="s">
        <v>83</v>
      </c>
      <c r="AV463" s="13" t="s">
        <v>83</v>
      </c>
      <c r="AW463" s="13" t="s">
        <v>30</v>
      </c>
      <c r="AX463" s="13" t="s">
        <v>81</v>
      </c>
      <c r="AY463" s="258" t="s">
        <v>135</v>
      </c>
    </row>
    <row r="464" s="2" customFormat="1" ht="33" customHeight="1">
      <c r="A464" s="38"/>
      <c r="B464" s="39"/>
      <c r="C464" s="230" t="s">
        <v>631</v>
      </c>
      <c r="D464" s="230" t="s">
        <v>137</v>
      </c>
      <c r="E464" s="231" t="s">
        <v>632</v>
      </c>
      <c r="F464" s="232" t="s">
        <v>633</v>
      </c>
      <c r="G464" s="233" t="s">
        <v>291</v>
      </c>
      <c r="H464" s="234">
        <v>9.6600000000000001</v>
      </c>
      <c r="I464" s="235"/>
      <c r="J464" s="236">
        <f>ROUND(I464*H464,2)</f>
        <v>0</v>
      </c>
      <c r="K464" s="237"/>
      <c r="L464" s="44"/>
      <c r="M464" s="238" t="s">
        <v>1</v>
      </c>
      <c r="N464" s="239" t="s">
        <v>38</v>
      </c>
      <c r="O464" s="91"/>
      <c r="P464" s="240">
        <f>O464*H464</f>
        <v>0</v>
      </c>
      <c r="Q464" s="240">
        <v>0</v>
      </c>
      <c r="R464" s="240">
        <f>Q464*H464</f>
        <v>0</v>
      </c>
      <c r="S464" s="240">
        <v>0</v>
      </c>
      <c r="T464" s="241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42" t="s">
        <v>141</v>
      </c>
      <c r="AT464" s="242" t="s">
        <v>137</v>
      </c>
      <c r="AU464" s="242" t="s">
        <v>83</v>
      </c>
      <c r="AY464" s="17" t="s">
        <v>135</v>
      </c>
      <c r="BE464" s="243">
        <f>IF(N464="základní",J464,0)</f>
        <v>0</v>
      </c>
      <c r="BF464" s="243">
        <f>IF(N464="snížená",J464,0)</f>
        <v>0</v>
      </c>
      <c r="BG464" s="243">
        <f>IF(N464="zákl. přenesená",J464,0)</f>
        <v>0</v>
      </c>
      <c r="BH464" s="243">
        <f>IF(N464="sníž. přenesená",J464,0)</f>
        <v>0</v>
      </c>
      <c r="BI464" s="243">
        <f>IF(N464="nulová",J464,0)</f>
        <v>0</v>
      </c>
      <c r="BJ464" s="17" t="s">
        <v>81</v>
      </c>
      <c r="BK464" s="243">
        <f>ROUND(I464*H464,2)</f>
        <v>0</v>
      </c>
      <c r="BL464" s="17" t="s">
        <v>141</v>
      </c>
      <c r="BM464" s="242" t="s">
        <v>634</v>
      </c>
    </row>
    <row r="465" s="2" customFormat="1">
      <c r="A465" s="38"/>
      <c r="B465" s="39"/>
      <c r="C465" s="40"/>
      <c r="D465" s="244" t="s">
        <v>143</v>
      </c>
      <c r="E465" s="40"/>
      <c r="F465" s="245" t="s">
        <v>635</v>
      </c>
      <c r="G465" s="40"/>
      <c r="H465" s="40"/>
      <c r="I465" s="197"/>
      <c r="J465" s="40"/>
      <c r="K465" s="40"/>
      <c r="L465" s="44"/>
      <c r="M465" s="246"/>
      <c r="N465" s="247"/>
      <c r="O465" s="91"/>
      <c r="P465" s="91"/>
      <c r="Q465" s="91"/>
      <c r="R465" s="91"/>
      <c r="S465" s="91"/>
      <c r="T465" s="92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143</v>
      </c>
      <c r="AU465" s="17" t="s">
        <v>83</v>
      </c>
    </row>
    <row r="466" s="2" customFormat="1" ht="16.5" customHeight="1">
      <c r="A466" s="38"/>
      <c r="B466" s="39"/>
      <c r="C466" s="230" t="s">
        <v>636</v>
      </c>
      <c r="D466" s="230" t="s">
        <v>137</v>
      </c>
      <c r="E466" s="231" t="s">
        <v>637</v>
      </c>
      <c r="F466" s="232" t="s">
        <v>638</v>
      </c>
      <c r="G466" s="233" t="s">
        <v>639</v>
      </c>
      <c r="H466" s="234">
        <v>-25264</v>
      </c>
      <c r="I466" s="235"/>
      <c r="J466" s="236">
        <f>ROUND(I466*H466,2)</f>
        <v>0</v>
      </c>
      <c r="K466" s="237"/>
      <c r="L466" s="44"/>
      <c r="M466" s="238" t="s">
        <v>1</v>
      </c>
      <c r="N466" s="239" t="s">
        <v>38</v>
      </c>
      <c r="O466" s="91"/>
      <c r="P466" s="240">
        <f>O466*H466</f>
        <v>0</v>
      </c>
      <c r="Q466" s="240">
        <v>0</v>
      </c>
      <c r="R466" s="240">
        <f>Q466*H466</f>
        <v>0</v>
      </c>
      <c r="S466" s="240">
        <v>0</v>
      </c>
      <c r="T466" s="241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42" t="s">
        <v>141</v>
      </c>
      <c r="AT466" s="242" t="s">
        <v>137</v>
      </c>
      <c r="AU466" s="242" t="s">
        <v>83</v>
      </c>
      <c r="AY466" s="17" t="s">
        <v>135</v>
      </c>
      <c r="BE466" s="243">
        <f>IF(N466="základní",J466,0)</f>
        <v>0</v>
      </c>
      <c r="BF466" s="243">
        <f>IF(N466="snížená",J466,0)</f>
        <v>0</v>
      </c>
      <c r="BG466" s="243">
        <f>IF(N466="zákl. přenesená",J466,0)</f>
        <v>0</v>
      </c>
      <c r="BH466" s="243">
        <f>IF(N466="sníž. přenesená",J466,0)</f>
        <v>0</v>
      </c>
      <c r="BI466" s="243">
        <f>IF(N466="nulová",J466,0)</f>
        <v>0</v>
      </c>
      <c r="BJ466" s="17" t="s">
        <v>81</v>
      </c>
      <c r="BK466" s="243">
        <f>ROUND(I466*H466,2)</f>
        <v>0</v>
      </c>
      <c r="BL466" s="17" t="s">
        <v>141</v>
      </c>
      <c r="BM466" s="242" t="s">
        <v>640</v>
      </c>
    </row>
    <row r="467" s="2" customFormat="1">
      <c r="A467" s="38"/>
      <c r="B467" s="39"/>
      <c r="C467" s="40"/>
      <c r="D467" s="244" t="s">
        <v>143</v>
      </c>
      <c r="E467" s="40"/>
      <c r="F467" s="245" t="s">
        <v>638</v>
      </c>
      <c r="G467" s="40"/>
      <c r="H467" s="40"/>
      <c r="I467" s="197"/>
      <c r="J467" s="40"/>
      <c r="K467" s="40"/>
      <c r="L467" s="44"/>
      <c r="M467" s="246"/>
      <c r="N467" s="247"/>
      <c r="O467" s="91"/>
      <c r="P467" s="91"/>
      <c r="Q467" s="91"/>
      <c r="R467" s="91"/>
      <c r="S467" s="91"/>
      <c r="T467" s="92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143</v>
      </c>
      <c r="AU467" s="17" t="s">
        <v>83</v>
      </c>
    </row>
    <row r="468" s="13" customFormat="1">
      <c r="A468" s="13"/>
      <c r="B468" s="248"/>
      <c r="C468" s="249"/>
      <c r="D468" s="244" t="s">
        <v>154</v>
      </c>
      <c r="E468" s="250" t="s">
        <v>1</v>
      </c>
      <c r="F468" s="251" t="s">
        <v>641</v>
      </c>
      <c r="G468" s="249"/>
      <c r="H468" s="252">
        <v>-25264</v>
      </c>
      <c r="I468" s="253"/>
      <c r="J468" s="249"/>
      <c r="K468" s="249"/>
      <c r="L468" s="254"/>
      <c r="M468" s="255"/>
      <c r="N468" s="256"/>
      <c r="O468" s="256"/>
      <c r="P468" s="256"/>
      <c r="Q468" s="256"/>
      <c r="R468" s="256"/>
      <c r="S468" s="256"/>
      <c r="T468" s="257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8" t="s">
        <v>154</v>
      </c>
      <c r="AU468" s="258" t="s">
        <v>83</v>
      </c>
      <c r="AV468" s="13" t="s">
        <v>83</v>
      </c>
      <c r="AW468" s="13" t="s">
        <v>30</v>
      </c>
      <c r="AX468" s="13" t="s">
        <v>81</v>
      </c>
      <c r="AY468" s="258" t="s">
        <v>135</v>
      </c>
    </row>
    <row r="469" s="12" customFormat="1" ht="22.8" customHeight="1">
      <c r="A469" s="12"/>
      <c r="B469" s="214"/>
      <c r="C469" s="215"/>
      <c r="D469" s="216" t="s">
        <v>72</v>
      </c>
      <c r="E469" s="228" t="s">
        <v>642</v>
      </c>
      <c r="F469" s="228" t="s">
        <v>643</v>
      </c>
      <c r="G469" s="215"/>
      <c r="H469" s="215"/>
      <c r="I469" s="218"/>
      <c r="J469" s="229">
        <f>BK469</f>
        <v>0</v>
      </c>
      <c r="K469" s="215"/>
      <c r="L469" s="220"/>
      <c r="M469" s="221"/>
      <c r="N469" s="222"/>
      <c r="O469" s="222"/>
      <c r="P469" s="223">
        <f>SUM(P470:P473)</f>
        <v>0</v>
      </c>
      <c r="Q469" s="222"/>
      <c r="R469" s="223">
        <f>SUM(R470:R473)</f>
        <v>0</v>
      </c>
      <c r="S469" s="222"/>
      <c r="T469" s="224">
        <f>SUM(T470:T473)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25" t="s">
        <v>81</v>
      </c>
      <c r="AT469" s="226" t="s">
        <v>72</v>
      </c>
      <c r="AU469" s="226" t="s">
        <v>81</v>
      </c>
      <c r="AY469" s="225" t="s">
        <v>135</v>
      </c>
      <c r="BK469" s="227">
        <f>SUM(BK470:BK473)</f>
        <v>0</v>
      </c>
    </row>
    <row r="470" s="2" customFormat="1" ht="16.5" customHeight="1">
      <c r="A470" s="38"/>
      <c r="B470" s="39"/>
      <c r="C470" s="230" t="s">
        <v>644</v>
      </c>
      <c r="D470" s="230" t="s">
        <v>137</v>
      </c>
      <c r="E470" s="231" t="s">
        <v>645</v>
      </c>
      <c r="F470" s="232" t="s">
        <v>646</v>
      </c>
      <c r="G470" s="233" t="s">
        <v>291</v>
      </c>
      <c r="H470" s="234">
        <v>176.15199999999999</v>
      </c>
      <c r="I470" s="235"/>
      <c r="J470" s="236">
        <f>ROUND(I470*H470,2)</f>
        <v>0</v>
      </c>
      <c r="K470" s="237"/>
      <c r="L470" s="44"/>
      <c r="M470" s="238" t="s">
        <v>1</v>
      </c>
      <c r="N470" s="239" t="s">
        <v>38</v>
      </c>
      <c r="O470" s="91"/>
      <c r="P470" s="240">
        <f>O470*H470</f>
        <v>0</v>
      </c>
      <c r="Q470" s="240">
        <v>0</v>
      </c>
      <c r="R470" s="240">
        <f>Q470*H470</f>
        <v>0</v>
      </c>
      <c r="S470" s="240">
        <v>0</v>
      </c>
      <c r="T470" s="241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42" t="s">
        <v>141</v>
      </c>
      <c r="AT470" s="242" t="s">
        <v>137</v>
      </c>
      <c r="AU470" s="242" t="s">
        <v>83</v>
      </c>
      <c r="AY470" s="17" t="s">
        <v>135</v>
      </c>
      <c r="BE470" s="243">
        <f>IF(N470="základní",J470,0)</f>
        <v>0</v>
      </c>
      <c r="BF470" s="243">
        <f>IF(N470="snížená",J470,0)</f>
        <v>0</v>
      </c>
      <c r="BG470" s="243">
        <f>IF(N470="zákl. přenesená",J470,0)</f>
        <v>0</v>
      </c>
      <c r="BH470" s="243">
        <f>IF(N470="sníž. přenesená",J470,0)</f>
        <v>0</v>
      </c>
      <c r="BI470" s="243">
        <f>IF(N470="nulová",J470,0)</f>
        <v>0</v>
      </c>
      <c r="BJ470" s="17" t="s">
        <v>81</v>
      </c>
      <c r="BK470" s="243">
        <f>ROUND(I470*H470,2)</f>
        <v>0</v>
      </c>
      <c r="BL470" s="17" t="s">
        <v>141</v>
      </c>
      <c r="BM470" s="242" t="s">
        <v>647</v>
      </c>
    </row>
    <row r="471" s="2" customFormat="1">
      <c r="A471" s="38"/>
      <c r="B471" s="39"/>
      <c r="C471" s="40"/>
      <c r="D471" s="244" t="s">
        <v>143</v>
      </c>
      <c r="E471" s="40"/>
      <c r="F471" s="245" t="s">
        <v>648</v>
      </c>
      <c r="G471" s="40"/>
      <c r="H471" s="40"/>
      <c r="I471" s="197"/>
      <c r="J471" s="40"/>
      <c r="K471" s="40"/>
      <c r="L471" s="44"/>
      <c r="M471" s="246"/>
      <c r="N471" s="247"/>
      <c r="O471" s="91"/>
      <c r="P471" s="91"/>
      <c r="Q471" s="91"/>
      <c r="R471" s="91"/>
      <c r="S471" s="91"/>
      <c r="T471" s="92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143</v>
      </c>
      <c r="AU471" s="17" t="s">
        <v>83</v>
      </c>
    </row>
    <row r="472" s="2" customFormat="1" ht="24.15" customHeight="1">
      <c r="A472" s="38"/>
      <c r="B472" s="39"/>
      <c r="C472" s="230" t="s">
        <v>649</v>
      </c>
      <c r="D472" s="230" t="s">
        <v>137</v>
      </c>
      <c r="E472" s="231" t="s">
        <v>650</v>
      </c>
      <c r="F472" s="232" t="s">
        <v>651</v>
      </c>
      <c r="G472" s="233" t="s">
        <v>291</v>
      </c>
      <c r="H472" s="234">
        <v>176.15199999999999</v>
      </c>
      <c r="I472" s="235"/>
      <c r="J472" s="236">
        <f>ROUND(I472*H472,2)</f>
        <v>0</v>
      </c>
      <c r="K472" s="237"/>
      <c r="L472" s="44"/>
      <c r="M472" s="238" t="s">
        <v>1</v>
      </c>
      <c r="N472" s="239" t="s">
        <v>38</v>
      </c>
      <c r="O472" s="91"/>
      <c r="P472" s="240">
        <f>O472*H472</f>
        <v>0</v>
      </c>
      <c r="Q472" s="240">
        <v>0</v>
      </c>
      <c r="R472" s="240">
        <f>Q472*H472</f>
        <v>0</v>
      </c>
      <c r="S472" s="240">
        <v>0</v>
      </c>
      <c r="T472" s="241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42" t="s">
        <v>141</v>
      </c>
      <c r="AT472" s="242" t="s">
        <v>137</v>
      </c>
      <c r="AU472" s="242" t="s">
        <v>83</v>
      </c>
      <c r="AY472" s="17" t="s">
        <v>135</v>
      </c>
      <c r="BE472" s="243">
        <f>IF(N472="základní",J472,0)</f>
        <v>0</v>
      </c>
      <c r="BF472" s="243">
        <f>IF(N472="snížená",J472,0)</f>
        <v>0</v>
      </c>
      <c r="BG472" s="243">
        <f>IF(N472="zákl. přenesená",J472,0)</f>
        <v>0</v>
      </c>
      <c r="BH472" s="243">
        <f>IF(N472="sníž. přenesená",J472,0)</f>
        <v>0</v>
      </c>
      <c r="BI472" s="243">
        <f>IF(N472="nulová",J472,0)</f>
        <v>0</v>
      </c>
      <c r="BJ472" s="17" t="s">
        <v>81</v>
      </c>
      <c r="BK472" s="243">
        <f>ROUND(I472*H472,2)</f>
        <v>0</v>
      </c>
      <c r="BL472" s="17" t="s">
        <v>141</v>
      </c>
      <c r="BM472" s="242" t="s">
        <v>652</v>
      </c>
    </row>
    <row r="473" s="2" customFormat="1">
      <c r="A473" s="38"/>
      <c r="B473" s="39"/>
      <c r="C473" s="40"/>
      <c r="D473" s="244" t="s">
        <v>143</v>
      </c>
      <c r="E473" s="40"/>
      <c r="F473" s="245" t="s">
        <v>653</v>
      </c>
      <c r="G473" s="40"/>
      <c r="H473" s="40"/>
      <c r="I473" s="197"/>
      <c r="J473" s="40"/>
      <c r="K473" s="40"/>
      <c r="L473" s="44"/>
      <c r="M473" s="246"/>
      <c r="N473" s="247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143</v>
      </c>
      <c r="AU473" s="17" t="s">
        <v>83</v>
      </c>
    </row>
    <row r="474" s="12" customFormat="1" ht="25.92" customHeight="1">
      <c r="A474" s="12"/>
      <c r="B474" s="214"/>
      <c r="C474" s="215"/>
      <c r="D474" s="216" t="s">
        <v>72</v>
      </c>
      <c r="E474" s="217" t="s">
        <v>654</v>
      </c>
      <c r="F474" s="217" t="s">
        <v>655</v>
      </c>
      <c r="G474" s="215"/>
      <c r="H474" s="215"/>
      <c r="I474" s="218"/>
      <c r="J474" s="219">
        <f>BK474</f>
        <v>0</v>
      </c>
      <c r="K474" s="215"/>
      <c r="L474" s="220"/>
      <c r="M474" s="221"/>
      <c r="N474" s="222"/>
      <c r="O474" s="222"/>
      <c r="P474" s="223">
        <f>P475+P520</f>
        <v>0</v>
      </c>
      <c r="Q474" s="222"/>
      <c r="R474" s="223">
        <f>R475+R520</f>
        <v>50.538353299999997</v>
      </c>
      <c r="S474" s="222"/>
      <c r="T474" s="224">
        <f>T475+T520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25" t="s">
        <v>83</v>
      </c>
      <c r="AT474" s="226" t="s">
        <v>72</v>
      </c>
      <c r="AU474" s="226" t="s">
        <v>73</v>
      </c>
      <c r="AY474" s="225" t="s">
        <v>135</v>
      </c>
      <c r="BK474" s="227">
        <f>BK475+BK520</f>
        <v>0</v>
      </c>
    </row>
    <row r="475" s="12" customFormat="1" ht="22.8" customHeight="1">
      <c r="A475" s="12"/>
      <c r="B475" s="214"/>
      <c r="C475" s="215"/>
      <c r="D475" s="216" t="s">
        <v>72</v>
      </c>
      <c r="E475" s="228" t="s">
        <v>656</v>
      </c>
      <c r="F475" s="228" t="s">
        <v>657</v>
      </c>
      <c r="G475" s="215"/>
      <c r="H475" s="215"/>
      <c r="I475" s="218"/>
      <c r="J475" s="229">
        <f>BK475</f>
        <v>0</v>
      </c>
      <c r="K475" s="215"/>
      <c r="L475" s="220"/>
      <c r="M475" s="221"/>
      <c r="N475" s="222"/>
      <c r="O475" s="222"/>
      <c r="P475" s="223">
        <f>SUM(P476:P519)</f>
        <v>0</v>
      </c>
      <c r="Q475" s="222"/>
      <c r="R475" s="223">
        <f>SUM(R476:R519)</f>
        <v>50.489699999999999</v>
      </c>
      <c r="S475" s="222"/>
      <c r="T475" s="224">
        <f>SUM(T476:T519)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25" t="s">
        <v>83</v>
      </c>
      <c r="AT475" s="226" t="s">
        <v>72</v>
      </c>
      <c r="AU475" s="226" t="s">
        <v>81</v>
      </c>
      <c r="AY475" s="225" t="s">
        <v>135</v>
      </c>
      <c r="BK475" s="227">
        <f>SUM(BK476:BK519)</f>
        <v>0</v>
      </c>
    </row>
    <row r="476" s="2" customFormat="1" ht="24.15" customHeight="1">
      <c r="A476" s="38"/>
      <c r="B476" s="39"/>
      <c r="C476" s="230" t="s">
        <v>658</v>
      </c>
      <c r="D476" s="230" t="s">
        <v>137</v>
      </c>
      <c r="E476" s="231" t="s">
        <v>659</v>
      </c>
      <c r="F476" s="232" t="s">
        <v>660</v>
      </c>
      <c r="G476" s="233" t="s">
        <v>140</v>
      </c>
      <c r="H476" s="234">
        <v>106</v>
      </c>
      <c r="I476" s="235"/>
      <c r="J476" s="236">
        <f>ROUND(I476*H476,2)</f>
        <v>0</v>
      </c>
      <c r="K476" s="237"/>
      <c r="L476" s="44"/>
      <c r="M476" s="238" t="s">
        <v>1</v>
      </c>
      <c r="N476" s="239" t="s">
        <v>38</v>
      </c>
      <c r="O476" s="91"/>
      <c r="P476" s="240">
        <f>O476*H476</f>
        <v>0</v>
      </c>
      <c r="Q476" s="240">
        <v>0.36435000000000001</v>
      </c>
      <c r="R476" s="240">
        <f>Q476*H476</f>
        <v>38.621099999999998</v>
      </c>
      <c r="S476" s="240">
        <v>0</v>
      </c>
      <c r="T476" s="241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42" t="s">
        <v>141</v>
      </c>
      <c r="AT476" s="242" t="s">
        <v>137</v>
      </c>
      <c r="AU476" s="242" t="s">
        <v>83</v>
      </c>
      <c r="AY476" s="17" t="s">
        <v>135</v>
      </c>
      <c r="BE476" s="243">
        <f>IF(N476="základní",J476,0)</f>
        <v>0</v>
      </c>
      <c r="BF476" s="243">
        <f>IF(N476="snížená",J476,0)</f>
        <v>0</v>
      </c>
      <c r="BG476" s="243">
        <f>IF(N476="zákl. přenesená",J476,0)</f>
        <v>0</v>
      </c>
      <c r="BH476" s="243">
        <f>IF(N476="sníž. přenesená",J476,0)</f>
        <v>0</v>
      </c>
      <c r="BI476" s="243">
        <f>IF(N476="nulová",J476,0)</f>
        <v>0</v>
      </c>
      <c r="BJ476" s="17" t="s">
        <v>81</v>
      </c>
      <c r="BK476" s="243">
        <f>ROUND(I476*H476,2)</f>
        <v>0</v>
      </c>
      <c r="BL476" s="17" t="s">
        <v>141</v>
      </c>
      <c r="BM476" s="242" t="s">
        <v>661</v>
      </c>
    </row>
    <row r="477" s="2" customFormat="1">
      <c r="A477" s="38"/>
      <c r="B477" s="39"/>
      <c r="C477" s="40"/>
      <c r="D477" s="244" t="s">
        <v>143</v>
      </c>
      <c r="E477" s="40"/>
      <c r="F477" s="245" t="s">
        <v>662</v>
      </c>
      <c r="G477" s="40"/>
      <c r="H477" s="40"/>
      <c r="I477" s="197"/>
      <c r="J477" s="40"/>
      <c r="K477" s="40"/>
      <c r="L477" s="44"/>
      <c r="M477" s="246"/>
      <c r="N477" s="247"/>
      <c r="O477" s="91"/>
      <c r="P477" s="91"/>
      <c r="Q477" s="91"/>
      <c r="R477" s="91"/>
      <c r="S477" s="91"/>
      <c r="T477" s="92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143</v>
      </c>
      <c r="AU477" s="17" t="s">
        <v>83</v>
      </c>
    </row>
    <row r="478" s="13" customFormat="1">
      <c r="A478" s="13"/>
      <c r="B478" s="248"/>
      <c r="C478" s="249"/>
      <c r="D478" s="244" t="s">
        <v>154</v>
      </c>
      <c r="E478" s="250" t="s">
        <v>1</v>
      </c>
      <c r="F478" s="251" t="s">
        <v>663</v>
      </c>
      <c r="G478" s="249"/>
      <c r="H478" s="252">
        <v>106</v>
      </c>
      <c r="I478" s="253"/>
      <c r="J478" s="249"/>
      <c r="K478" s="249"/>
      <c r="L478" s="254"/>
      <c r="M478" s="255"/>
      <c r="N478" s="256"/>
      <c r="O478" s="256"/>
      <c r="P478" s="256"/>
      <c r="Q478" s="256"/>
      <c r="R478" s="256"/>
      <c r="S478" s="256"/>
      <c r="T478" s="257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8" t="s">
        <v>154</v>
      </c>
      <c r="AU478" s="258" t="s">
        <v>83</v>
      </c>
      <c r="AV478" s="13" t="s">
        <v>83</v>
      </c>
      <c r="AW478" s="13" t="s">
        <v>30</v>
      </c>
      <c r="AX478" s="13" t="s">
        <v>81</v>
      </c>
      <c r="AY478" s="258" t="s">
        <v>135</v>
      </c>
    </row>
    <row r="479" s="2" customFormat="1" ht="33" customHeight="1">
      <c r="A479" s="38"/>
      <c r="B479" s="39"/>
      <c r="C479" s="230" t="s">
        <v>664</v>
      </c>
      <c r="D479" s="230" t="s">
        <v>137</v>
      </c>
      <c r="E479" s="231" t="s">
        <v>665</v>
      </c>
      <c r="F479" s="232" t="s">
        <v>666</v>
      </c>
      <c r="G479" s="233" t="s">
        <v>140</v>
      </c>
      <c r="H479" s="234">
        <v>2</v>
      </c>
      <c r="I479" s="235"/>
      <c r="J479" s="236">
        <f>ROUND(I479*H479,2)</f>
        <v>0</v>
      </c>
      <c r="K479" s="237"/>
      <c r="L479" s="44"/>
      <c r="M479" s="238" t="s">
        <v>1</v>
      </c>
      <c r="N479" s="239" t="s">
        <v>38</v>
      </c>
      <c r="O479" s="91"/>
      <c r="P479" s="240">
        <f>O479*H479</f>
        <v>0</v>
      </c>
      <c r="Q479" s="240">
        <v>0.72870000000000001</v>
      </c>
      <c r="R479" s="240">
        <f>Q479*H479</f>
        <v>1.4574</v>
      </c>
      <c r="S479" s="240">
        <v>0</v>
      </c>
      <c r="T479" s="241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42" t="s">
        <v>141</v>
      </c>
      <c r="AT479" s="242" t="s">
        <v>137</v>
      </c>
      <c r="AU479" s="242" t="s">
        <v>83</v>
      </c>
      <c r="AY479" s="17" t="s">
        <v>135</v>
      </c>
      <c r="BE479" s="243">
        <f>IF(N479="základní",J479,0)</f>
        <v>0</v>
      </c>
      <c r="BF479" s="243">
        <f>IF(N479="snížená",J479,0)</f>
        <v>0</v>
      </c>
      <c r="BG479" s="243">
        <f>IF(N479="zákl. přenesená",J479,0)</f>
        <v>0</v>
      </c>
      <c r="BH479" s="243">
        <f>IF(N479="sníž. přenesená",J479,0)</f>
        <v>0</v>
      </c>
      <c r="BI479" s="243">
        <f>IF(N479="nulová",J479,0)</f>
        <v>0</v>
      </c>
      <c r="BJ479" s="17" t="s">
        <v>81</v>
      </c>
      <c r="BK479" s="243">
        <f>ROUND(I479*H479,2)</f>
        <v>0</v>
      </c>
      <c r="BL479" s="17" t="s">
        <v>141</v>
      </c>
      <c r="BM479" s="242" t="s">
        <v>667</v>
      </c>
    </row>
    <row r="480" s="2" customFormat="1">
      <c r="A480" s="38"/>
      <c r="B480" s="39"/>
      <c r="C480" s="40"/>
      <c r="D480" s="244" t="s">
        <v>143</v>
      </c>
      <c r="E480" s="40"/>
      <c r="F480" s="245" t="s">
        <v>668</v>
      </c>
      <c r="G480" s="40"/>
      <c r="H480" s="40"/>
      <c r="I480" s="197"/>
      <c r="J480" s="40"/>
      <c r="K480" s="40"/>
      <c r="L480" s="44"/>
      <c r="M480" s="246"/>
      <c r="N480" s="247"/>
      <c r="O480" s="91"/>
      <c r="P480" s="91"/>
      <c r="Q480" s="91"/>
      <c r="R480" s="91"/>
      <c r="S480" s="91"/>
      <c r="T480" s="92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143</v>
      </c>
      <c r="AU480" s="17" t="s">
        <v>83</v>
      </c>
    </row>
    <row r="481" s="2" customFormat="1" ht="24.15" customHeight="1">
      <c r="A481" s="38"/>
      <c r="B481" s="39"/>
      <c r="C481" s="280" t="s">
        <v>669</v>
      </c>
      <c r="D481" s="280" t="s">
        <v>288</v>
      </c>
      <c r="E481" s="281" t="s">
        <v>670</v>
      </c>
      <c r="F481" s="282" t="s">
        <v>671</v>
      </c>
      <c r="G481" s="283" t="s">
        <v>140</v>
      </c>
      <c r="H481" s="284">
        <v>57</v>
      </c>
      <c r="I481" s="285"/>
      <c r="J481" s="286">
        <f>ROUND(I481*H481,2)</f>
        <v>0</v>
      </c>
      <c r="K481" s="287"/>
      <c r="L481" s="288"/>
      <c r="M481" s="289" t="s">
        <v>1</v>
      </c>
      <c r="N481" s="290" t="s">
        <v>38</v>
      </c>
      <c r="O481" s="91"/>
      <c r="P481" s="240">
        <f>O481*H481</f>
        <v>0</v>
      </c>
      <c r="Q481" s="240">
        <v>0</v>
      </c>
      <c r="R481" s="240">
        <f>Q481*H481</f>
        <v>0</v>
      </c>
      <c r="S481" s="240">
        <v>0</v>
      </c>
      <c r="T481" s="241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42" t="s">
        <v>176</v>
      </c>
      <c r="AT481" s="242" t="s">
        <v>288</v>
      </c>
      <c r="AU481" s="242" t="s">
        <v>83</v>
      </c>
      <c r="AY481" s="17" t="s">
        <v>135</v>
      </c>
      <c r="BE481" s="243">
        <f>IF(N481="základní",J481,0)</f>
        <v>0</v>
      </c>
      <c r="BF481" s="243">
        <f>IF(N481="snížená",J481,0)</f>
        <v>0</v>
      </c>
      <c r="BG481" s="243">
        <f>IF(N481="zákl. přenesená",J481,0)</f>
        <v>0</v>
      </c>
      <c r="BH481" s="243">
        <f>IF(N481="sníž. přenesená",J481,0)</f>
        <v>0</v>
      </c>
      <c r="BI481" s="243">
        <f>IF(N481="nulová",J481,0)</f>
        <v>0</v>
      </c>
      <c r="BJ481" s="17" t="s">
        <v>81</v>
      </c>
      <c r="BK481" s="243">
        <f>ROUND(I481*H481,2)</f>
        <v>0</v>
      </c>
      <c r="BL481" s="17" t="s">
        <v>141</v>
      </c>
      <c r="BM481" s="242" t="s">
        <v>672</v>
      </c>
    </row>
    <row r="482" s="2" customFormat="1">
      <c r="A482" s="38"/>
      <c r="B482" s="39"/>
      <c r="C482" s="40"/>
      <c r="D482" s="244" t="s">
        <v>143</v>
      </c>
      <c r="E482" s="40"/>
      <c r="F482" s="245" t="s">
        <v>673</v>
      </c>
      <c r="G482" s="40"/>
      <c r="H482" s="40"/>
      <c r="I482" s="197"/>
      <c r="J482" s="40"/>
      <c r="K482" s="40"/>
      <c r="L482" s="44"/>
      <c r="M482" s="246"/>
      <c r="N482" s="247"/>
      <c r="O482" s="91"/>
      <c r="P482" s="91"/>
      <c r="Q482" s="91"/>
      <c r="R482" s="91"/>
      <c r="S482" s="91"/>
      <c r="T482" s="92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7" t="s">
        <v>143</v>
      </c>
      <c r="AU482" s="17" t="s">
        <v>83</v>
      </c>
    </row>
    <row r="483" s="2" customFormat="1" ht="24.15" customHeight="1">
      <c r="A483" s="38"/>
      <c r="B483" s="39"/>
      <c r="C483" s="280" t="s">
        <v>674</v>
      </c>
      <c r="D483" s="280" t="s">
        <v>288</v>
      </c>
      <c r="E483" s="281" t="s">
        <v>675</v>
      </c>
      <c r="F483" s="282" t="s">
        <v>676</v>
      </c>
      <c r="G483" s="283" t="s">
        <v>140</v>
      </c>
      <c r="H483" s="284">
        <v>49</v>
      </c>
      <c r="I483" s="285"/>
      <c r="J483" s="286">
        <f>ROUND(I483*H483,2)</f>
        <v>0</v>
      </c>
      <c r="K483" s="287"/>
      <c r="L483" s="288"/>
      <c r="M483" s="289" t="s">
        <v>1</v>
      </c>
      <c r="N483" s="290" t="s">
        <v>38</v>
      </c>
      <c r="O483" s="91"/>
      <c r="P483" s="240">
        <f>O483*H483</f>
        <v>0</v>
      </c>
      <c r="Q483" s="240">
        <v>0</v>
      </c>
      <c r="R483" s="240">
        <f>Q483*H483</f>
        <v>0</v>
      </c>
      <c r="S483" s="240">
        <v>0</v>
      </c>
      <c r="T483" s="241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42" t="s">
        <v>176</v>
      </c>
      <c r="AT483" s="242" t="s">
        <v>288</v>
      </c>
      <c r="AU483" s="242" t="s">
        <v>83</v>
      </c>
      <c r="AY483" s="17" t="s">
        <v>135</v>
      </c>
      <c r="BE483" s="243">
        <f>IF(N483="základní",J483,0)</f>
        <v>0</v>
      </c>
      <c r="BF483" s="243">
        <f>IF(N483="snížená",J483,0)</f>
        <v>0</v>
      </c>
      <c r="BG483" s="243">
        <f>IF(N483="zákl. přenesená",J483,0)</f>
        <v>0</v>
      </c>
      <c r="BH483" s="243">
        <f>IF(N483="sníž. přenesená",J483,0)</f>
        <v>0</v>
      </c>
      <c r="BI483" s="243">
        <f>IF(N483="nulová",J483,0)</f>
        <v>0</v>
      </c>
      <c r="BJ483" s="17" t="s">
        <v>81</v>
      </c>
      <c r="BK483" s="243">
        <f>ROUND(I483*H483,2)</f>
        <v>0</v>
      </c>
      <c r="BL483" s="17" t="s">
        <v>141</v>
      </c>
      <c r="BM483" s="242" t="s">
        <v>677</v>
      </c>
    </row>
    <row r="484" s="2" customFormat="1">
      <c r="A484" s="38"/>
      <c r="B484" s="39"/>
      <c r="C484" s="40"/>
      <c r="D484" s="244" t="s">
        <v>143</v>
      </c>
      <c r="E484" s="40"/>
      <c r="F484" s="245" t="s">
        <v>678</v>
      </c>
      <c r="G484" s="40"/>
      <c r="H484" s="40"/>
      <c r="I484" s="197"/>
      <c r="J484" s="40"/>
      <c r="K484" s="40"/>
      <c r="L484" s="44"/>
      <c r="M484" s="246"/>
      <c r="N484" s="247"/>
      <c r="O484" s="91"/>
      <c r="P484" s="91"/>
      <c r="Q484" s="91"/>
      <c r="R484" s="91"/>
      <c r="S484" s="91"/>
      <c r="T484" s="92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143</v>
      </c>
      <c r="AU484" s="17" t="s">
        <v>83</v>
      </c>
    </row>
    <row r="485" s="2" customFormat="1" ht="49.05" customHeight="1">
      <c r="A485" s="38"/>
      <c r="B485" s="39"/>
      <c r="C485" s="280" t="s">
        <v>679</v>
      </c>
      <c r="D485" s="280" t="s">
        <v>288</v>
      </c>
      <c r="E485" s="281" t="s">
        <v>680</v>
      </c>
      <c r="F485" s="282" t="s">
        <v>681</v>
      </c>
      <c r="G485" s="283" t="s">
        <v>140</v>
      </c>
      <c r="H485" s="284">
        <v>31</v>
      </c>
      <c r="I485" s="285"/>
      <c r="J485" s="286">
        <f>ROUND(I485*H485,2)</f>
        <v>0</v>
      </c>
      <c r="K485" s="287"/>
      <c r="L485" s="288"/>
      <c r="M485" s="289" t="s">
        <v>1</v>
      </c>
      <c r="N485" s="290" t="s">
        <v>38</v>
      </c>
      <c r="O485" s="91"/>
      <c r="P485" s="240">
        <f>O485*H485</f>
        <v>0</v>
      </c>
      <c r="Q485" s="240">
        <v>0</v>
      </c>
      <c r="R485" s="240">
        <f>Q485*H485</f>
        <v>0</v>
      </c>
      <c r="S485" s="240">
        <v>0</v>
      </c>
      <c r="T485" s="241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42" t="s">
        <v>176</v>
      </c>
      <c r="AT485" s="242" t="s">
        <v>288</v>
      </c>
      <c r="AU485" s="242" t="s">
        <v>83</v>
      </c>
      <c r="AY485" s="17" t="s">
        <v>135</v>
      </c>
      <c r="BE485" s="243">
        <f>IF(N485="základní",J485,0)</f>
        <v>0</v>
      </c>
      <c r="BF485" s="243">
        <f>IF(N485="snížená",J485,0)</f>
        <v>0</v>
      </c>
      <c r="BG485" s="243">
        <f>IF(N485="zákl. přenesená",J485,0)</f>
        <v>0</v>
      </c>
      <c r="BH485" s="243">
        <f>IF(N485="sníž. přenesená",J485,0)</f>
        <v>0</v>
      </c>
      <c r="BI485" s="243">
        <f>IF(N485="nulová",J485,0)</f>
        <v>0</v>
      </c>
      <c r="BJ485" s="17" t="s">
        <v>81</v>
      </c>
      <c r="BK485" s="243">
        <f>ROUND(I485*H485,2)</f>
        <v>0</v>
      </c>
      <c r="BL485" s="17" t="s">
        <v>141</v>
      </c>
      <c r="BM485" s="242" t="s">
        <v>682</v>
      </c>
    </row>
    <row r="486" s="2" customFormat="1">
      <c r="A486" s="38"/>
      <c r="B486" s="39"/>
      <c r="C486" s="40"/>
      <c r="D486" s="244" t="s">
        <v>143</v>
      </c>
      <c r="E486" s="40"/>
      <c r="F486" s="245" t="s">
        <v>683</v>
      </c>
      <c r="G486" s="40"/>
      <c r="H486" s="40"/>
      <c r="I486" s="197"/>
      <c r="J486" s="40"/>
      <c r="K486" s="40"/>
      <c r="L486" s="44"/>
      <c r="M486" s="246"/>
      <c r="N486" s="247"/>
      <c r="O486" s="91"/>
      <c r="P486" s="91"/>
      <c r="Q486" s="91"/>
      <c r="R486" s="91"/>
      <c r="S486" s="91"/>
      <c r="T486" s="92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143</v>
      </c>
      <c r="AU486" s="17" t="s">
        <v>83</v>
      </c>
    </row>
    <row r="487" s="2" customFormat="1" ht="49.05" customHeight="1">
      <c r="A487" s="38"/>
      <c r="B487" s="39"/>
      <c r="C487" s="280" t="s">
        <v>684</v>
      </c>
      <c r="D487" s="280" t="s">
        <v>288</v>
      </c>
      <c r="E487" s="281" t="s">
        <v>685</v>
      </c>
      <c r="F487" s="282" t="s">
        <v>686</v>
      </c>
      <c r="G487" s="283" t="s">
        <v>140</v>
      </c>
      <c r="H487" s="284">
        <v>1</v>
      </c>
      <c r="I487" s="285"/>
      <c r="J487" s="286">
        <f>ROUND(I487*H487,2)</f>
        <v>0</v>
      </c>
      <c r="K487" s="287"/>
      <c r="L487" s="288"/>
      <c r="M487" s="289" t="s">
        <v>1</v>
      </c>
      <c r="N487" s="290" t="s">
        <v>38</v>
      </c>
      <c r="O487" s="91"/>
      <c r="P487" s="240">
        <f>O487*H487</f>
        <v>0</v>
      </c>
      <c r="Q487" s="240">
        <v>0</v>
      </c>
      <c r="R487" s="240">
        <f>Q487*H487</f>
        <v>0</v>
      </c>
      <c r="S487" s="240">
        <v>0</v>
      </c>
      <c r="T487" s="241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42" t="s">
        <v>176</v>
      </c>
      <c r="AT487" s="242" t="s">
        <v>288</v>
      </c>
      <c r="AU487" s="242" t="s">
        <v>83</v>
      </c>
      <c r="AY487" s="17" t="s">
        <v>135</v>
      </c>
      <c r="BE487" s="243">
        <f>IF(N487="základní",J487,0)</f>
        <v>0</v>
      </c>
      <c r="BF487" s="243">
        <f>IF(N487="snížená",J487,0)</f>
        <v>0</v>
      </c>
      <c r="BG487" s="243">
        <f>IF(N487="zákl. přenesená",J487,0)</f>
        <v>0</v>
      </c>
      <c r="BH487" s="243">
        <f>IF(N487="sníž. přenesená",J487,0)</f>
        <v>0</v>
      </c>
      <c r="BI487" s="243">
        <f>IF(N487="nulová",J487,0)</f>
        <v>0</v>
      </c>
      <c r="BJ487" s="17" t="s">
        <v>81</v>
      </c>
      <c r="BK487" s="243">
        <f>ROUND(I487*H487,2)</f>
        <v>0</v>
      </c>
      <c r="BL487" s="17" t="s">
        <v>141</v>
      </c>
      <c r="BM487" s="242" t="s">
        <v>687</v>
      </c>
    </row>
    <row r="488" s="2" customFormat="1">
      <c r="A488" s="38"/>
      <c r="B488" s="39"/>
      <c r="C488" s="40"/>
      <c r="D488" s="244" t="s">
        <v>143</v>
      </c>
      <c r="E488" s="40"/>
      <c r="F488" s="245" t="s">
        <v>683</v>
      </c>
      <c r="G488" s="40"/>
      <c r="H488" s="40"/>
      <c r="I488" s="197"/>
      <c r="J488" s="40"/>
      <c r="K488" s="40"/>
      <c r="L488" s="44"/>
      <c r="M488" s="246"/>
      <c r="N488" s="247"/>
      <c r="O488" s="91"/>
      <c r="P488" s="91"/>
      <c r="Q488" s="91"/>
      <c r="R488" s="91"/>
      <c r="S488" s="91"/>
      <c r="T488" s="92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143</v>
      </c>
      <c r="AU488" s="17" t="s">
        <v>83</v>
      </c>
    </row>
    <row r="489" s="2" customFormat="1" ht="49.05" customHeight="1">
      <c r="A489" s="38"/>
      <c r="B489" s="39"/>
      <c r="C489" s="280" t="s">
        <v>688</v>
      </c>
      <c r="D489" s="280" t="s">
        <v>288</v>
      </c>
      <c r="E489" s="281" t="s">
        <v>689</v>
      </c>
      <c r="F489" s="282" t="s">
        <v>690</v>
      </c>
      <c r="G489" s="283" t="s">
        <v>140</v>
      </c>
      <c r="H489" s="284">
        <v>10</v>
      </c>
      <c r="I489" s="285"/>
      <c r="J489" s="286">
        <f>ROUND(I489*H489,2)</f>
        <v>0</v>
      </c>
      <c r="K489" s="287"/>
      <c r="L489" s="288"/>
      <c r="M489" s="289" t="s">
        <v>1</v>
      </c>
      <c r="N489" s="290" t="s">
        <v>38</v>
      </c>
      <c r="O489" s="91"/>
      <c r="P489" s="240">
        <f>O489*H489</f>
        <v>0</v>
      </c>
      <c r="Q489" s="240">
        <v>0</v>
      </c>
      <c r="R489" s="240">
        <f>Q489*H489</f>
        <v>0</v>
      </c>
      <c r="S489" s="240">
        <v>0</v>
      </c>
      <c r="T489" s="241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42" t="s">
        <v>176</v>
      </c>
      <c r="AT489" s="242" t="s">
        <v>288</v>
      </c>
      <c r="AU489" s="242" t="s">
        <v>83</v>
      </c>
      <c r="AY489" s="17" t="s">
        <v>135</v>
      </c>
      <c r="BE489" s="243">
        <f>IF(N489="základní",J489,0)</f>
        <v>0</v>
      </c>
      <c r="BF489" s="243">
        <f>IF(N489="snížená",J489,0)</f>
        <v>0</v>
      </c>
      <c r="BG489" s="243">
        <f>IF(N489="zákl. přenesená",J489,0)</f>
        <v>0</v>
      </c>
      <c r="BH489" s="243">
        <f>IF(N489="sníž. přenesená",J489,0)</f>
        <v>0</v>
      </c>
      <c r="BI489" s="243">
        <f>IF(N489="nulová",J489,0)</f>
        <v>0</v>
      </c>
      <c r="BJ489" s="17" t="s">
        <v>81</v>
      </c>
      <c r="BK489" s="243">
        <f>ROUND(I489*H489,2)</f>
        <v>0</v>
      </c>
      <c r="BL489" s="17" t="s">
        <v>141</v>
      </c>
      <c r="BM489" s="242" t="s">
        <v>691</v>
      </c>
    </row>
    <row r="490" s="2" customFormat="1">
      <c r="A490" s="38"/>
      <c r="B490" s="39"/>
      <c r="C490" s="40"/>
      <c r="D490" s="244" t="s">
        <v>143</v>
      </c>
      <c r="E490" s="40"/>
      <c r="F490" s="245" t="s">
        <v>683</v>
      </c>
      <c r="G490" s="40"/>
      <c r="H490" s="40"/>
      <c r="I490" s="197"/>
      <c r="J490" s="40"/>
      <c r="K490" s="40"/>
      <c r="L490" s="44"/>
      <c r="M490" s="246"/>
      <c r="N490" s="247"/>
      <c r="O490" s="91"/>
      <c r="P490" s="91"/>
      <c r="Q490" s="91"/>
      <c r="R490" s="91"/>
      <c r="S490" s="91"/>
      <c r="T490" s="92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143</v>
      </c>
      <c r="AU490" s="17" t="s">
        <v>83</v>
      </c>
    </row>
    <row r="491" s="2" customFormat="1" ht="16.5" customHeight="1">
      <c r="A491" s="38"/>
      <c r="B491" s="39"/>
      <c r="C491" s="280" t="s">
        <v>692</v>
      </c>
      <c r="D491" s="280" t="s">
        <v>288</v>
      </c>
      <c r="E491" s="281" t="s">
        <v>693</v>
      </c>
      <c r="F491" s="282" t="s">
        <v>694</v>
      </c>
      <c r="G491" s="283" t="s">
        <v>140</v>
      </c>
      <c r="H491" s="284">
        <v>6</v>
      </c>
      <c r="I491" s="285"/>
      <c r="J491" s="286">
        <f>ROUND(I491*H491,2)</f>
        <v>0</v>
      </c>
      <c r="K491" s="287"/>
      <c r="L491" s="288"/>
      <c r="M491" s="289" t="s">
        <v>1</v>
      </c>
      <c r="N491" s="290" t="s">
        <v>38</v>
      </c>
      <c r="O491" s="91"/>
      <c r="P491" s="240">
        <f>O491*H491</f>
        <v>0</v>
      </c>
      <c r="Q491" s="240">
        <v>0</v>
      </c>
      <c r="R491" s="240">
        <f>Q491*H491</f>
        <v>0</v>
      </c>
      <c r="S491" s="240">
        <v>0</v>
      </c>
      <c r="T491" s="241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42" t="s">
        <v>176</v>
      </c>
      <c r="AT491" s="242" t="s">
        <v>288</v>
      </c>
      <c r="AU491" s="242" t="s">
        <v>83</v>
      </c>
      <c r="AY491" s="17" t="s">
        <v>135</v>
      </c>
      <c r="BE491" s="243">
        <f>IF(N491="základní",J491,0)</f>
        <v>0</v>
      </c>
      <c r="BF491" s="243">
        <f>IF(N491="snížená",J491,0)</f>
        <v>0</v>
      </c>
      <c r="BG491" s="243">
        <f>IF(N491="zákl. přenesená",J491,0)</f>
        <v>0</v>
      </c>
      <c r="BH491" s="243">
        <f>IF(N491="sníž. přenesená",J491,0)</f>
        <v>0</v>
      </c>
      <c r="BI491" s="243">
        <f>IF(N491="nulová",J491,0)</f>
        <v>0</v>
      </c>
      <c r="BJ491" s="17" t="s">
        <v>81</v>
      </c>
      <c r="BK491" s="243">
        <f>ROUND(I491*H491,2)</f>
        <v>0</v>
      </c>
      <c r="BL491" s="17" t="s">
        <v>141</v>
      </c>
      <c r="BM491" s="242" t="s">
        <v>695</v>
      </c>
    </row>
    <row r="492" s="2" customFormat="1">
      <c r="A492" s="38"/>
      <c r="B492" s="39"/>
      <c r="C492" s="40"/>
      <c r="D492" s="244" t="s">
        <v>143</v>
      </c>
      <c r="E492" s="40"/>
      <c r="F492" s="245" t="s">
        <v>694</v>
      </c>
      <c r="G492" s="40"/>
      <c r="H492" s="40"/>
      <c r="I492" s="197"/>
      <c r="J492" s="40"/>
      <c r="K492" s="40"/>
      <c r="L492" s="44"/>
      <c r="M492" s="246"/>
      <c r="N492" s="247"/>
      <c r="O492" s="91"/>
      <c r="P492" s="91"/>
      <c r="Q492" s="91"/>
      <c r="R492" s="91"/>
      <c r="S492" s="91"/>
      <c r="T492" s="92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143</v>
      </c>
      <c r="AU492" s="17" t="s">
        <v>83</v>
      </c>
    </row>
    <row r="493" s="2" customFormat="1" ht="16.5" customHeight="1">
      <c r="A493" s="38"/>
      <c r="B493" s="39"/>
      <c r="C493" s="280" t="s">
        <v>696</v>
      </c>
      <c r="D493" s="280" t="s">
        <v>288</v>
      </c>
      <c r="E493" s="281" t="s">
        <v>697</v>
      </c>
      <c r="F493" s="282" t="s">
        <v>698</v>
      </c>
      <c r="G493" s="283" t="s">
        <v>140</v>
      </c>
      <c r="H493" s="284">
        <v>387</v>
      </c>
      <c r="I493" s="285"/>
      <c r="J493" s="286">
        <f>ROUND(I493*H493,2)</f>
        <v>0</v>
      </c>
      <c r="K493" s="287"/>
      <c r="L493" s="288"/>
      <c r="M493" s="289" t="s">
        <v>1</v>
      </c>
      <c r="N493" s="290" t="s">
        <v>38</v>
      </c>
      <c r="O493" s="91"/>
      <c r="P493" s="240">
        <f>O493*H493</f>
        <v>0</v>
      </c>
      <c r="Q493" s="240">
        <v>0</v>
      </c>
      <c r="R493" s="240">
        <f>Q493*H493</f>
        <v>0</v>
      </c>
      <c r="S493" s="240">
        <v>0</v>
      </c>
      <c r="T493" s="241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42" t="s">
        <v>176</v>
      </c>
      <c r="AT493" s="242" t="s">
        <v>288</v>
      </c>
      <c r="AU493" s="242" t="s">
        <v>83</v>
      </c>
      <c r="AY493" s="17" t="s">
        <v>135</v>
      </c>
      <c r="BE493" s="243">
        <f>IF(N493="základní",J493,0)</f>
        <v>0</v>
      </c>
      <c r="BF493" s="243">
        <f>IF(N493="snížená",J493,0)</f>
        <v>0</v>
      </c>
      <c r="BG493" s="243">
        <f>IF(N493="zákl. přenesená",J493,0)</f>
        <v>0</v>
      </c>
      <c r="BH493" s="243">
        <f>IF(N493="sníž. přenesená",J493,0)</f>
        <v>0</v>
      </c>
      <c r="BI493" s="243">
        <f>IF(N493="nulová",J493,0)</f>
        <v>0</v>
      </c>
      <c r="BJ493" s="17" t="s">
        <v>81</v>
      </c>
      <c r="BK493" s="243">
        <f>ROUND(I493*H493,2)</f>
        <v>0</v>
      </c>
      <c r="BL493" s="17" t="s">
        <v>141</v>
      </c>
      <c r="BM493" s="242" t="s">
        <v>699</v>
      </c>
    </row>
    <row r="494" s="2" customFormat="1">
      <c r="A494" s="38"/>
      <c r="B494" s="39"/>
      <c r="C494" s="40"/>
      <c r="D494" s="244" t="s">
        <v>143</v>
      </c>
      <c r="E494" s="40"/>
      <c r="F494" s="245" t="s">
        <v>698</v>
      </c>
      <c r="G494" s="40"/>
      <c r="H494" s="40"/>
      <c r="I494" s="197"/>
      <c r="J494" s="40"/>
      <c r="K494" s="40"/>
      <c r="L494" s="44"/>
      <c r="M494" s="246"/>
      <c r="N494" s="247"/>
      <c r="O494" s="91"/>
      <c r="P494" s="91"/>
      <c r="Q494" s="91"/>
      <c r="R494" s="91"/>
      <c r="S494" s="91"/>
      <c r="T494" s="92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143</v>
      </c>
      <c r="AU494" s="17" t="s">
        <v>83</v>
      </c>
    </row>
    <row r="495" s="2" customFormat="1" ht="16.5" customHeight="1">
      <c r="A495" s="38"/>
      <c r="B495" s="39"/>
      <c r="C495" s="280" t="s">
        <v>700</v>
      </c>
      <c r="D495" s="280" t="s">
        <v>288</v>
      </c>
      <c r="E495" s="281" t="s">
        <v>701</v>
      </c>
      <c r="F495" s="282" t="s">
        <v>702</v>
      </c>
      <c r="G495" s="283" t="s">
        <v>140</v>
      </c>
      <c r="H495" s="284">
        <v>45</v>
      </c>
      <c r="I495" s="285"/>
      <c r="J495" s="286">
        <f>ROUND(I495*H495,2)</f>
        <v>0</v>
      </c>
      <c r="K495" s="287"/>
      <c r="L495" s="288"/>
      <c r="M495" s="289" t="s">
        <v>1</v>
      </c>
      <c r="N495" s="290" t="s">
        <v>38</v>
      </c>
      <c r="O495" s="91"/>
      <c r="P495" s="240">
        <f>O495*H495</f>
        <v>0</v>
      </c>
      <c r="Q495" s="240">
        <v>0</v>
      </c>
      <c r="R495" s="240">
        <f>Q495*H495</f>
        <v>0</v>
      </c>
      <c r="S495" s="240">
        <v>0</v>
      </c>
      <c r="T495" s="241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42" t="s">
        <v>176</v>
      </c>
      <c r="AT495" s="242" t="s">
        <v>288</v>
      </c>
      <c r="AU495" s="242" t="s">
        <v>83</v>
      </c>
      <c r="AY495" s="17" t="s">
        <v>135</v>
      </c>
      <c r="BE495" s="243">
        <f>IF(N495="základní",J495,0)</f>
        <v>0</v>
      </c>
      <c r="BF495" s="243">
        <f>IF(N495="snížená",J495,0)</f>
        <v>0</v>
      </c>
      <c r="BG495" s="243">
        <f>IF(N495="zákl. přenesená",J495,0)</f>
        <v>0</v>
      </c>
      <c r="BH495" s="243">
        <f>IF(N495="sníž. přenesená",J495,0)</f>
        <v>0</v>
      </c>
      <c r="BI495" s="243">
        <f>IF(N495="nulová",J495,0)</f>
        <v>0</v>
      </c>
      <c r="BJ495" s="17" t="s">
        <v>81</v>
      </c>
      <c r="BK495" s="243">
        <f>ROUND(I495*H495,2)</f>
        <v>0</v>
      </c>
      <c r="BL495" s="17" t="s">
        <v>141</v>
      </c>
      <c r="BM495" s="242" t="s">
        <v>703</v>
      </c>
    </row>
    <row r="496" s="2" customFormat="1">
      <c r="A496" s="38"/>
      <c r="B496" s="39"/>
      <c r="C496" s="40"/>
      <c r="D496" s="244" t="s">
        <v>143</v>
      </c>
      <c r="E496" s="40"/>
      <c r="F496" s="245" t="s">
        <v>702</v>
      </c>
      <c r="G496" s="40"/>
      <c r="H496" s="40"/>
      <c r="I496" s="197"/>
      <c r="J496" s="40"/>
      <c r="K496" s="40"/>
      <c r="L496" s="44"/>
      <c r="M496" s="246"/>
      <c r="N496" s="247"/>
      <c r="O496" s="91"/>
      <c r="P496" s="91"/>
      <c r="Q496" s="91"/>
      <c r="R496" s="91"/>
      <c r="S496" s="91"/>
      <c r="T496" s="92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143</v>
      </c>
      <c r="AU496" s="17" t="s">
        <v>83</v>
      </c>
    </row>
    <row r="497" s="2" customFormat="1" ht="16.5" customHeight="1">
      <c r="A497" s="38"/>
      <c r="B497" s="39"/>
      <c r="C497" s="280" t="s">
        <v>704</v>
      </c>
      <c r="D497" s="280" t="s">
        <v>288</v>
      </c>
      <c r="E497" s="281" t="s">
        <v>705</v>
      </c>
      <c r="F497" s="282" t="s">
        <v>706</v>
      </c>
      <c r="G497" s="283" t="s">
        <v>140</v>
      </c>
      <c r="H497" s="284">
        <v>216</v>
      </c>
      <c r="I497" s="285"/>
      <c r="J497" s="286">
        <f>ROUND(I497*H497,2)</f>
        <v>0</v>
      </c>
      <c r="K497" s="287"/>
      <c r="L497" s="288"/>
      <c r="M497" s="289" t="s">
        <v>1</v>
      </c>
      <c r="N497" s="290" t="s">
        <v>38</v>
      </c>
      <c r="O497" s="91"/>
      <c r="P497" s="240">
        <f>O497*H497</f>
        <v>0</v>
      </c>
      <c r="Q497" s="240">
        <v>0</v>
      </c>
      <c r="R497" s="240">
        <f>Q497*H497</f>
        <v>0</v>
      </c>
      <c r="S497" s="240">
        <v>0</v>
      </c>
      <c r="T497" s="241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42" t="s">
        <v>176</v>
      </c>
      <c r="AT497" s="242" t="s">
        <v>288</v>
      </c>
      <c r="AU497" s="242" t="s">
        <v>83</v>
      </c>
      <c r="AY497" s="17" t="s">
        <v>135</v>
      </c>
      <c r="BE497" s="243">
        <f>IF(N497="základní",J497,0)</f>
        <v>0</v>
      </c>
      <c r="BF497" s="243">
        <f>IF(N497="snížená",J497,0)</f>
        <v>0</v>
      </c>
      <c r="BG497" s="243">
        <f>IF(N497="zákl. přenesená",J497,0)</f>
        <v>0</v>
      </c>
      <c r="BH497" s="243">
        <f>IF(N497="sníž. přenesená",J497,0)</f>
        <v>0</v>
      </c>
      <c r="BI497" s="243">
        <f>IF(N497="nulová",J497,0)</f>
        <v>0</v>
      </c>
      <c r="BJ497" s="17" t="s">
        <v>81</v>
      </c>
      <c r="BK497" s="243">
        <f>ROUND(I497*H497,2)</f>
        <v>0</v>
      </c>
      <c r="BL497" s="17" t="s">
        <v>141</v>
      </c>
      <c r="BM497" s="242" t="s">
        <v>707</v>
      </c>
    </row>
    <row r="498" s="2" customFormat="1">
      <c r="A498" s="38"/>
      <c r="B498" s="39"/>
      <c r="C498" s="40"/>
      <c r="D498" s="244" t="s">
        <v>143</v>
      </c>
      <c r="E498" s="40"/>
      <c r="F498" s="245" t="s">
        <v>706</v>
      </c>
      <c r="G498" s="40"/>
      <c r="H498" s="40"/>
      <c r="I498" s="197"/>
      <c r="J498" s="40"/>
      <c r="K498" s="40"/>
      <c r="L498" s="44"/>
      <c r="M498" s="246"/>
      <c r="N498" s="247"/>
      <c r="O498" s="91"/>
      <c r="P498" s="91"/>
      <c r="Q498" s="91"/>
      <c r="R498" s="91"/>
      <c r="S498" s="91"/>
      <c r="T498" s="92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143</v>
      </c>
      <c r="AU498" s="17" t="s">
        <v>83</v>
      </c>
    </row>
    <row r="499" s="2" customFormat="1" ht="24.15" customHeight="1">
      <c r="A499" s="38"/>
      <c r="B499" s="39"/>
      <c r="C499" s="280" t="s">
        <v>708</v>
      </c>
      <c r="D499" s="280" t="s">
        <v>288</v>
      </c>
      <c r="E499" s="281" t="s">
        <v>709</v>
      </c>
      <c r="F499" s="282" t="s">
        <v>710</v>
      </c>
      <c r="G499" s="283" t="s">
        <v>452</v>
      </c>
      <c r="H499" s="284">
        <v>1</v>
      </c>
      <c r="I499" s="285"/>
      <c r="J499" s="286">
        <f>ROUND(I499*H499,2)</f>
        <v>0</v>
      </c>
      <c r="K499" s="287"/>
      <c r="L499" s="288"/>
      <c r="M499" s="289" t="s">
        <v>1</v>
      </c>
      <c r="N499" s="290" t="s">
        <v>38</v>
      </c>
      <c r="O499" s="91"/>
      <c r="P499" s="240">
        <f>O499*H499</f>
        <v>0</v>
      </c>
      <c r="Q499" s="240">
        <v>0</v>
      </c>
      <c r="R499" s="240">
        <f>Q499*H499</f>
        <v>0</v>
      </c>
      <c r="S499" s="240">
        <v>0</v>
      </c>
      <c r="T499" s="241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42" t="s">
        <v>176</v>
      </c>
      <c r="AT499" s="242" t="s">
        <v>288</v>
      </c>
      <c r="AU499" s="242" t="s">
        <v>83</v>
      </c>
      <c r="AY499" s="17" t="s">
        <v>135</v>
      </c>
      <c r="BE499" s="243">
        <f>IF(N499="základní",J499,0)</f>
        <v>0</v>
      </c>
      <c r="BF499" s="243">
        <f>IF(N499="snížená",J499,0)</f>
        <v>0</v>
      </c>
      <c r="BG499" s="243">
        <f>IF(N499="zákl. přenesená",J499,0)</f>
        <v>0</v>
      </c>
      <c r="BH499" s="243">
        <f>IF(N499="sníž. přenesená",J499,0)</f>
        <v>0</v>
      </c>
      <c r="BI499" s="243">
        <f>IF(N499="nulová",J499,0)</f>
        <v>0</v>
      </c>
      <c r="BJ499" s="17" t="s">
        <v>81</v>
      </c>
      <c r="BK499" s="243">
        <f>ROUND(I499*H499,2)</f>
        <v>0</v>
      </c>
      <c r="BL499" s="17" t="s">
        <v>141</v>
      </c>
      <c r="BM499" s="242" t="s">
        <v>711</v>
      </c>
    </row>
    <row r="500" s="2" customFormat="1">
      <c r="A500" s="38"/>
      <c r="B500" s="39"/>
      <c r="C500" s="40"/>
      <c r="D500" s="244" t="s">
        <v>143</v>
      </c>
      <c r="E500" s="40"/>
      <c r="F500" s="245" t="s">
        <v>712</v>
      </c>
      <c r="G500" s="40"/>
      <c r="H500" s="40"/>
      <c r="I500" s="197"/>
      <c r="J500" s="40"/>
      <c r="K500" s="40"/>
      <c r="L500" s="44"/>
      <c r="M500" s="246"/>
      <c r="N500" s="247"/>
      <c r="O500" s="91"/>
      <c r="P500" s="91"/>
      <c r="Q500" s="91"/>
      <c r="R500" s="91"/>
      <c r="S500" s="91"/>
      <c r="T500" s="92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143</v>
      </c>
      <c r="AU500" s="17" t="s">
        <v>83</v>
      </c>
    </row>
    <row r="501" s="2" customFormat="1" ht="37.8" customHeight="1">
      <c r="A501" s="38"/>
      <c r="B501" s="39"/>
      <c r="C501" s="280" t="s">
        <v>713</v>
      </c>
      <c r="D501" s="280" t="s">
        <v>288</v>
      </c>
      <c r="E501" s="281" t="s">
        <v>714</v>
      </c>
      <c r="F501" s="282" t="s">
        <v>715</v>
      </c>
      <c r="G501" s="283" t="s">
        <v>452</v>
      </c>
      <c r="H501" s="284">
        <v>1</v>
      </c>
      <c r="I501" s="285"/>
      <c r="J501" s="286">
        <f>ROUND(I501*H501,2)</f>
        <v>0</v>
      </c>
      <c r="K501" s="287"/>
      <c r="L501" s="288"/>
      <c r="M501" s="289" t="s">
        <v>1</v>
      </c>
      <c r="N501" s="290" t="s">
        <v>38</v>
      </c>
      <c r="O501" s="91"/>
      <c r="P501" s="240">
        <f>O501*H501</f>
        <v>0</v>
      </c>
      <c r="Q501" s="240">
        <v>0</v>
      </c>
      <c r="R501" s="240">
        <f>Q501*H501</f>
        <v>0</v>
      </c>
      <c r="S501" s="240">
        <v>0</v>
      </c>
      <c r="T501" s="241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42" t="s">
        <v>176</v>
      </c>
      <c r="AT501" s="242" t="s">
        <v>288</v>
      </c>
      <c r="AU501" s="242" t="s">
        <v>83</v>
      </c>
      <c r="AY501" s="17" t="s">
        <v>135</v>
      </c>
      <c r="BE501" s="243">
        <f>IF(N501="základní",J501,0)</f>
        <v>0</v>
      </c>
      <c r="BF501" s="243">
        <f>IF(N501="snížená",J501,0)</f>
        <v>0</v>
      </c>
      <c r="BG501" s="243">
        <f>IF(N501="zákl. přenesená",J501,0)</f>
        <v>0</v>
      </c>
      <c r="BH501" s="243">
        <f>IF(N501="sníž. přenesená",J501,0)</f>
        <v>0</v>
      </c>
      <c r="BI501" s="243">
        <f>IF(N501="nulová",J501,0)</f>
        <v>0</v>
      </c>
      <c r="BJ501" s="17" t="s">
        <v>81</v>
      </c>
      <c r="BK501" s="243">
        <f>ROUND(I501*H501,2)</f>
        <v>0</v>
      </c>
      <c r="BL501" s="17" t="s">
        <v>141</v>
      </c>
      <c r="BM501" s="242" t="s">
        <v>716</v>
      </c>
    </row>
    <row r="502" s="2" customFormat="1">
      <c r="A502" s="38"/>
      <c r="B502" s="39"/>
      <c r="C502" s="40"/>
      <c r="D502" s="244" t="s">
        <v>143</v>
      </c>
      <c r="E502" s="40"/>
      <c r="F502" s="245" t="s">
        <v>717</v>
      </c>
      <c r="G502" s="40"/>
      <c r="H502" s="40"/>
      <c r="I502" s="197"/>
      <c r="J502" s="40"/>
      <c r="K502" s="40"/>
      <c r="L502" s="44"/>
      <c r="M502" s="246"/>
      <c r="N502" s="247"/>
      <c r="O502" s="91"/>
      <c r="P502" s="91"/>
      <c r="Q502" s="91"/>
      <c r="R502" s="91"/>
      <c r="S502" s="91"/>
      <c r="T502" s="92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7" t="s">
        <v>143</v>
      </c>
      <c r="AU502" s="17" t="s">
        <v>83</v>
      </c>
    </row>
    <row r="503" s="2" customFormat="1" ht="24.15" customHeight="1">
      <c r="A503" s="38"/>
      <c r="B503" s="39"/>
      <c r="C503" s="230" t="s">
        <v>718</v>
      </c>
      <c r="D503" s="230" t="s">
        <v>137</v>
      </c>
      <c r="E503" s="231" t="s">
        <v>719</v>
      </c>
      <c r="F503" s="232" t="s">
        <v>720</v>
      </c>
      <c r="G503" s="233" t="s">
        <v>140</v>
      </c>
      <c r="H503" s="234">
        <v>108</v>
      </c>
      <c r="I503" s="235"/>
      <c r="J503" s="236">
        <f>ROUND(I503*H503,2)</f>
        <v>0</v>
      </c>
      <c r="K503" s="237"/>
      <c r="L503" s="44"/>
      <c r="M503" s="238" t="s">
        <v>1</v>
      </c>
      <c r="N503" s="239" t="s">
        <v>38</v>
      </c>
      <c r="O503" s="91"/>
      <c r="P503" s="240">
        <f>O503*H503</f>
        <v>0</v>
      </c>
      <c r="Q503" s="240">
        <v>0.00040000000000000002</v>
      </c>
      <c r="R503" s="240">
        <f>Q503*H503</f>
        <v>0.043200000000000002</v>
      </c>
      <c r="S503" s="240">
        <v>0</v>
      </c>
      <c r="T503" s="241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42" t="s">
        <v>141</v>
      </c>
      <c r="AT503" s="242" t="s">
        <v>137</v>
      </c>
      <c r="AU503" s="242" t="s">
        <v>83</v>
      </c>
      <c r="AY503" s="17" t="s">
        <v>135</v>
      </c>
      <c r="BE503" s="243">
        <f>IF(N503="základní",J503,0)</f>
        <v>0</v>
      </c>
      <c r="BF503" s="243">
        <f>IF(N503="snížená",J503,0)</f>
        <v>0</v>
      </c>
      <c r="BG503" s="243">
        <f>IF(N503="zákl. přenesená",J503,0)</f>
        <v>0</v>
      </c>
      <c r="BH503" s="243">
        <f>IF(N503="sníž. přenesená",J503,0)</f>
        <v>0</v>
      </c>
      <c r="BI503" s="243">
        <f>IF(N503="nulová",J503,0)</f>
        <v>0</v>
      </c>
      <c r="BJ503" s="17" t="s">
        <v>81</v>
      </c>
      <c r="BK503" s="243">
        <f>ROUND(I503*H503,2)</f>
        <v>0</v>
      </c>
      <c r="BL503" s="17" t="s">
        <v>141</v>
      </c>
      <c r="BM503" s="242" t="s">
        <v>721</v>
      </c>
    </row>
    <row r="504" s="2" customFormat="1">
      <c r="A504" s="38"/>
      <c r="B504" s="39"/>
      <c r="C504" s="40"/>
      <c r="D504" s="244" t="s">
        <v>143</v>
      </c>
      <c r="E504" s="40"/>
      <c r="F504" s="245" t="s">
        <v>722</v>
      </c>
      <c r="G504" s="40"/>
      <c r="H504" s="40"/>
      <c r="I504" s="197"/>
      <c r="J504" s="40"/>
      <c r="K504" s="40"/>
      <c r="L504" s="44"/>
      <c r="M504" s="246"/>
      <c r="N504" s="247"/>
      <c r="O504" s="91"/>
      <c r="P504" s="91"/>
      <c r="Q504" s="91"/>
      <c r="R504" s="91"/>
      <c r="S504" s="91"/>
      <c r="T504" s="92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143</v>
      </c>
      <c r="AU504" s="17" t="s">
        <v>83</v>
      </c>
    </row>
    <row r="505" s="2" customFormat="1" ht="16.5" customHeight="1">
      <c r="A505" s="38"/>
      <c r="B505" s="39"/>
      <c r="C505" s="280" t="s">
        <v>723</v>
      </c>
      <c r="D505" s="280" t="s">
        <v>288</v>
      </c>
      <c r="E505" s="281" t="s">
        <v>724</v>
      </c>
      <c r="F505" s="282" t="s">
        <v>725</v>
      </c>
      <c r="G505" s="283" t="s">
        <v>140</v>
      </c>
      <c r="H505" s="284">
        <v>108</v>
      </c>
      <c r="I505" s="285"/>
      <c r="J505" s="286">
        <f>ROUND(I505*H505,2)</f>
        <v>0</v>
      </c>
      <c r="K505" s="287"/>
      <c r="L505" s="288"/>
      <c r="M505" s="289" t="s">
        <v>1</v>
      </c>
      <c r="N505" s="290" t="s">
        <v>38</v>
      </c>
      <c r="O505" s="91"/>
      <c r="P505" s="240">
        <f>O505*H505</f>
        <v>0</v>
      </c>
      <c r="Q505" s="240">
        <v>0.096000000000000002</v>
      </c>
      <c r="R505" s="240">
        <f>Q505*H505</f>
        <v>10.368</v>
      </c>
      <c r="S505" s="240">
        <v>0</v>
      </c>
      <c r="T505" s="241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42" t="s">
        <v>176</v>
      </c>
      <c r="AT505" s="242" t="s">
        <v>288</v>
      </c>
      <c r="AU505" s="242" t="s">
        <v>83</v>
      </c>
      <c r="AY505" s="17" t="s">
        <v>135</v>
      </c>
      <c r="BE505" s="243">
        <f>IF(N505="základní",J505,0)</f>
        <v>0</v>
      </c>
      <c r="BF505" s="243">
        <f>IF(N505="snížená",J505,0)</f>
        <v>0</v>
      </c>
      <c r="BG505" s="243">
        <f>IF(N505="zákl. přenesená",J505,0)</f>
        <v>0</v>
      </c>
      <c r="BH505" s="243">
        <f>IF(N505="sníž. přenesená",J505,0)</f>
        <v>0</v>
      </c>
      <c r="BI505" s="243">
        <f>IF(N505="nulová",J505,0)</f>
        <v>0</v>
      </c>
      <c r="BJ505" s="17" t="s">
        <v>81</v>
      </c>
      <c r="BK505" s="243">
        <f>ROUND(I505*H505,2)</f>
        <v>0</v>
      </c>
      <c r="BL505" s="17" t="s">
        <v>141</v>
      </c>
      <c r="BM505" s="242" t="s">
        <v>726</v>
      </c>
    </row>
    <row r="506" s="2" customFormat="1">
      <c r="A506" s="38"/>
      <c r="B506" s="39"/>
      <c r="C506" s="40"/>
      <c r="D506" s="244" t="s">
        <v>143</v>
      </c>
      <c r="E506" s="40"/>
      <c r="F506" s="245" t="s">
        <v>727</v>
      </c>
      <c r="G506" s="40"/>
      <c r="H506" s="40"/>
      <c r="I506" s="197"/>
      <c r="J506" s="40"/>
      <c r="K506" s="40"/>
      <c r="L506" s="44"/>
      <c r="M506" s="246"/>
      <c r="N506" s="247"/>
      <c r="O506" s="91"/>
      <c r="P506" s="91"/>
      <c r="Q506" s="91"/>
      <c r="R506" s="91"/>
      <c r="S506" s="91"/>
      <c r="T506" s="92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T506" s="17" t="s">
        <v>143</v>
      </c>
      <c r="AU506" s="17" t="s">
        <v>83</v>
      </c>
    </row>
    <row r="507" s="2" customFormat="1">
      <c r="A507" s="38"/>
      <c r="B507" s="39"/>
      <c r="C507" s="40"/>
      <c r="D507" s="244" t="s">
        <v>728</v>
      </c>
      <c r="E507" s="40"/>
      <c r="F507" s="291" t="s">
        <v>729</v>
      </c>
      <c r="G507" s="40"/>
      <c r="H507" s="40"/>
      <c r="I507" s="197"/>
      <c r="J507" s="40"/>
      <c r="K507" s="40"/>
      <c r="L507" s="44"/>
      <c r="M507" s="246"/>
      <c r="N507" s="247"/>
      <c r="O507" s="91"/>
      <c r="P507" s="91"/>
      <c r="Q507" s="91"/>
      <c r="R507" s="91"/>
      <c r="S507" s="91"/>
      <c r="T507" s="92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T507" s="17" t="s">
        <v>728</v>
      </c>
      <c r="AU507" s="17" t="s">
        <v>83</v>
      </c>
    </row>
    <row r="508" s="2" customFormat="1" ht="24.15" customHeight="1">
      <c r="A508" s="38"/>
      <c r="B508" s="39"/>
      <c r="C508" s="230" t="s">
        <v>730</v>
      </c>
      <c r="D508" s="230" t="s">
        <v>137</v>
      </c>
      <c r="E508" s="231" t="s">
        <v>731</v>
      </c>
      <c r="F508" s="232" t="s">
        <v>732</v>
      </c>
      <c r="G508" s="233" t="s">
        <v>190</v>
      </c>
      <c r="H508" s="234">
        <v>318.88999999999999</v>
      </c>
      <c r="I508" s="235"/>
      <c r="J508" s="236">
        <f>ROUND(I508*H508,2)</f>
        <v>0</v>
      </c>
      <c r="K508" s="237"/>
      <c r="L508" s="44"/>
      <c r="M508" s="238" t="s">
        <v>1</v>
      </c>
      <c r="N508" s="239" t="s">
        <v>38</v>
      </c>
      <c r="O508" s="91"/>
      <c r="P508" s="240">
        <f>O508*H508</f>
        <v>0</v>
      </c>
      <c r="Q508" s="240">
        <v>0</v>
      </c>
      <c r="R508" s="240">
        <f>Q508*H508</f>
        <v>0</v>
      </c>
      <c r="S508" s="240">
        <v>0</v>
      </c>
      <c r="T508" s="241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42" t="s">
        <v>141</v>
      </c>
      <c r="AT508" s="242" t="s">
        <v>137</v>
      </c>
      <c r="AU508" s="242" t="s">
        <v>83</v>
      </c>
      <c r="AY508" s="17" t="s">
        <v>135</v>
      </c>
      <c r="BE508" s="243">
        <f>IF(N508="základní",J508,0)</f>
        <v>0</v>
      </c>
      <c r="BF508" s="243">
        <f>IF(N508="snížená",J508,0)</f>
        <v>0</v>
      </c>
      <c r="BG508" s="243">
        <f>IF(N508="zákl. přenesená",J508,0)</f>
        <v>0</v>
      </c>
      <c r="BH508" s="243">
        <f>IF(N508="sníž. přenesená",J508,0)</f>
        <v>0</v>
      </c>
      <c r="BI508" s="243">
        <f>IF(N508="nulová",J508,0)</f>
        <v>0</v>
      </c>
      <c r="BJ508" s="17" t="s">
        <v>81</v>
      </c>
      <c r="BK508" s="243">
        <f>ROUND(I508*H508,2)</f>
        <v>0</v>
      </c>
      <c r="BL508" s="17" t="s">
        <v>141</v>
      </c>
      <c r="BM508" s="242" t="s">
        <v>733</v>
      </c>
    </row>
    <row r="509" s="2" customFormat="1">
      <c r="A509" s="38"/>
      <c r="B509" s="39"/>
      <c r="C509" s="40"/>
      <c r="D509" s="244" t="s">
        <v>143</v>
      </c>
      <c r="E509" s="40"/>
      <c r="F509" s="245" t="s">
        <v>734</v>
      </c>
      <c r="G509" s="40"/>
      <c r="H509" s="40"/>
      <c r="I509" s="197"/>
      <c r="J509" s="40"/>
      <c r="K509" s="40"/>
      <c r="L509" s="44"/>
      <c r="M509" s="246"/>
      <c r="N509" s="247"/>
      <c r="O509" s="91"/>
      <c r="P509" s="91"/>
      <c r="Q509" s="91"/>
      <c r="R509" s="91"/>
      <c r="S509" s="91"/>
      <c r="T509" s="92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143</v>
      </c>
      <c r="AU509" s="17" t="s">
        <v>83</v>
      </c>
    </row>
    <row r="510" s="13" customFormat="1">
      <c r="A510" s="13"/>
      <c r="B510" s="248"/>
      <c r="C510" s="249"/>
      <c r="D510" s="244" t="s">
        <v>154</v>
      </c>
      <c r="E510" s="250" t="s">
        <v>1</v>
      </c>
      <c r="F510" s="251" t="s">
        <v>735</v>
      </c>
      <c r="G510" s="249"/>
      <c r="H510" s="252">
        <v>318.88999999999999</v>
      </c>
      <c r="I510" s="253"/>
      <c r="J510" s="249"/>
      <c r="K510" s="249"/>
      <c r="L510" s="254"/>
      <c r="M510" s="255"/>
      <c r="N510" s="256"/>
      <c r="O510" s="256"/>
      <c r="P510" s="256"/>
      <c r="Q510" s="256"/>
      <c r="R510" s="256"/>
      <c r="S510" s="256"/>
      <c r="T510" s="257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8" t="s">
        <v>154</v>
      </c>
      <c r="AU510" s="258" t="s">
        <v>83</v>
      </c>
      <c r="AV510" s="13" t="s">
        <v>83</v>
      </c>
      <c r="AW510" s="13" t="s">
        <v>30</v>
      </c>
      <c r="AX510" s="13" t="s">
        <v>81</v>
      </c>
      <c r="AY510" s="258" t="s">
        <v>135</v>
      </c>
    </row>
    <row r="511" s="2" customFormat="1" ht="24.15" customHeight="1">
      <c r="A511" s="38"/>
      <c r="B511" s="39"/>
      <c r="C511" s="230" t="s">
        <v>736</v>
      </c>
      <c r="D511" s="230" t="s">
        <v>137</v>
      </c>
      <c r="E511" s="231" t="s">
        <v>737</v>
      </c>
      <c r="F511" s="232" t="s">
        <v>738</v>
      </c>
      <c r="G511" s="233" t="s">
        <v>190</v>
      </c>
      <c r="H511" s="234">
        <v>318.88999999999999</v>
      </c>
      <c r="I511" s="235"/>
      <c r="J511" s="236">
        <f>ROUND(I511*H511,2)</f>
        <v>0</v>
      </c>
      <c r="K511" s="237"/>
      <c r="L511" s="44"/>
      <c r="M511" s="238" t="s">
        <v>1</v>
      </c>
      <c r="N511" s="239" t="s">
        <v>38</v>
      </c>
      <c r="O511" s="91"/>
      <c r="P511" s="240">
        <f>O511*H511</f>
        <v>0</v>
      </c>
      <c r="Q511" s="240">
        <v>0</v>
      </c>
      <c r="R511" s="240">
        <f>Q511*H511</f>
        <v>0</v>
      </c>
      <c r="S511" s="240">
        <v>0</v>
      </c>
      <c r="T511" s="241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42" t="s">
        <v>141</v>
      </c>
      <c r="AT511" s="242" t="s">
        <v>137</v>
      </c>
      <c r="AU511" s="242" t="s">
        <v>83</v>
      </c>
      <c r="AY511" s="17" t="s">
        <v>135</v>
      </c>
      <c r="BE511" s="243">
        <f>IF(N511="základní",J511,0)</f>
        <v>0</v>
      </c>
      <c r="BF511" s="243">
        <f>IF(N511="snížená",J511,0)</f>
        <v>0</v>
      </c>
      <c r="BG511" s="243">
        <f>IF(N511="zákl. přenesená",J511,0)</f>
        <v>0</v>
      </c>
      <c r="BH511" s="243">
        <f>IF(N511="sníž. přenesená",J511,0)</f>
        <v>0</v>
      </c>
      <c r="BI511" s="243">
        <f>IF(N511="nulová",J511,0)</f>
        <v>0</v>
      </c>
      <c r="BJ511" s="17" t="s">
        <v>81</v>
      </c>
      <c r="BK511" s="243">
        <f>ROUND(I511*H511,2)</f>
        <v>0</v>
      </c>
      <c r="BL511" s="17" t="s">
        <v>141</v>
      </c>
      <c r="BM511" s="242" t="s">
        <v>739</v>
      </c>
    </row>
    <row r="512" s="2" customFormat="1">
      <c r="A512" s="38"/>
      <c r="B512" s="39"/>
      <c r="C512" s="40"/>
      <c r="D512" s="244" t="s">
        <v>143</v>
      </c>
      <c r="E512" s="40"/>
      <c r="F512" s="245" t="s">
        <v>738</v>
      </c>
      <c r="G512" s="40"/>
      <c r="H512" s="40"/>
      <c r="I512" s="197"/>
      <c r="J512" s="40"/>
      <c r="K512" s="40"/>
      <c r="L512" s="44"/>
      <c r="M512" s="246"/>
      <c r="N512" s="247"/>
      <c r="O512" s="91"/>
      <c r="P512" s="91"/>
      <c r="Q512" s="91"/>
      <c r="R512" s="91"/>
      <c r="S512" s="91"/>
      <c r="T512" s="92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T512" s="17" t="s">
        <v>143</v>
      </c>
      <c r="AU512" s="17" t="s">
        <v>83</v>
      </c>
    </row>
    <row r="513" s="2" customFormat="1" ht="16.5" customHeight="1">
      <c r="A513" s="38"/>
      <c r="B513" s="39"/>
      <c r="C513" s="230" t="s">
        <v>508</v>
      </c>
      <c r="D513" s="230" t="s">
        <v>137</v>
      </c>
      <c r="E513" s="231" t="s">
        <v>740</v>
      </c>
      <c r="F513" s="232" t="s">
        <v>741</v>
      </c>
      <c r="G513" s="233" t="s">
        <v>415</v>
      </c>
      <c r="H513" s="234">
        <v>350.779</v>
      </c>
      <c r="I513" s="235"/>
      <c r="J513" s="236">
        <f>ROUND(I513*H513,2)</f>
        <v>0</v>
      </c>
      <c r="K513" s="237"/>
      <c r="L513" s="44"/>
      <c r="M513" s="238" t="s">
        <v>1</v>
      </c>
      <c r="N513" s="239" t="s">
        <v>38</v>
      </c>
      <c r="O513" s="91"/>
      <c r="P513" s="240">
        <f>O513*H513</f>
        <v>0</v>
      </c>
      <c r="Q513" s="240">
        <v>0</v>
      </c>
      <c r="R513" s="240">
        <f>Q513*H513</f>
        <v>0</v>
      </c>
      <c r="S513" s="240">
        <v>0</v>
      </c>
      <c r="T513" s="241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42" t="s">
        <v>141</v>
      </c>
      <c r="AT513" s="242" t="s">
        <v>137</v>
      </c>
      <c r="AU513" s="242" t="s">
        <v>83</v>
      </c>
      <c r="AY513" s="17" t="s">
        <v>135</v>
      </c>
      <c r="BE513" s="243">
        <f>IF(N513="základní",J513,0)</f>
        <v>0</v>
      </c>
      <c r="BF513" s="243">
        <f>IF(N513="snížená",J513,0)</f>
        <v>0</v>
      </c>
      <c r="BG513" s="243">
        <f>IF(N513="zákl. přenesená",J513,0)</f>
        <v>0</v>
      </c>
      <c r="BH513" s="243">
        <f>IF(N513="sníž. přenesená",J513,0)</f>
        <v>0</v>
      </c>
      <c r="BI513" s="243">
        <f>IF(N513="nulová",J513,0)</f>
        <v>0</v>
      </c>
      <c r="BJ513" s="17" t="s">
        <v>81</v>
      </c>
      <c r="BK513" s="243">
        <f>ROUND(I513*H513,2)</f>
        <v>0</v>
      </c>
      <c r="BL513" s="17" t="s">
        <v>141</v>
      </c>
      <c r="BM513" s="242" t="s">
        <v>742</v>
      </c>
    </row>
    <row r="514" s="2" customFormat="1">
      <c r="A514" s="38"/>
      <c r="B514" s="39"/>
      <c r="C514" s="40"/>
      <c r="D514" s="244" t="s">
        <v>143</v>
      </c>
      <c r="E514" s="40"/>
      <c r="F514" s="245" t="s">
        <v>741</v>
      </c>
      <c r="G514" s="40"/>
      <c r="H514" s="40"/>
      <c r="I514" s="197"/>
      <c r="J514" s="40"/>
      <c r="K514" s="40"/>
      <c r="L514" s="44"/>
      <c r="M514" s="246"/>
      <c r="N514" s="247"/>
      <c r="O514" s="91"/>
      <c r="P514" s="91"/>
      <c r="Q514" s="91"/>
      <c r="R514" s="91"/>
      <c r="S514" s="91"/>
      <c r="T514" s="92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7" t="s">
        <v>143</v>
      </c>
      <c r="AU514" s="17" t="s">
        <v>83</v>
      </c>
    </row>
    <row r="515" s="15" customFormat="1">
      <c r="A515" s="15"/>
      <c r="B515" s="270"/>
      <c r="C515" s="271"/>
      <c r="D515" s="244" t="s">
        <v>154</v>
      </c>
      <c r="E515" s="272" t="s">
        <v>1</v>
      </c>
      <c r="F515" s="273" t="s">
        <v>743</v>
      </c>
      <c r="G515" s="271"/>
      <c r="H515" s="272" t="s">
        <v>1</v>
      </c>
      <c r="I515" s="274"/>
      <c r="J515" s="271"/>
      <c r="K515" s="271"/>
      <c r="L515" s="275"/>
      <c r="M515" s="276"/>
      <c r="N515" s="277"/>
      <c r="O515" s="277"/>
      <c r="P515" s="277"/>
      <c r="Q515" s="277"/>
      <c r="R515" s="277"/>
      <c r="S515" s="277"/>
      <c r="T515" s="278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79" t="s">
        <v>154</v>
      </c>
      <c r="AU515" s="279" t="s">
        <v>83</v>
      </c>
      <c r="AV515" s="15" t="s">
        <v>81</v>
      </c>
      <c r="AW515" s="15" t="s">
        <v>30</v>
      </c>
      <c r="AX515" s="15" t="s">
        <v>73</v>
      </c>
      <c r="AY515" s="279" t="s">
        <v>135</v>
      </c>
    </row>
    <row r="516" s="15" customFormat="1">
      <c r="A516" s="15"/>
      <c r="B516" s="270"/>
      <c r="C516" s="271"/>
      <c r="D516" s="244" t="s">
        <v>154</v>
      </c>
      <c r="E516" s="272" t="s">
        <v>1</v>
      </c>
      <c r="F516" s="273" t="s">
        <v>744</v>
      </c>
      <c r="G516" s="271"/>
      <c r="H516" s="272" t="s">
        <v>1</v>
      </c>
      <c r="I516" s="274"/>
      <c r="J516" s="271"/>
      <c r="K516" s="271"/>
      <c r="L516" s="275"/>
      <c r="M516" s="276"/>
      <c r="N516" s="277"/>
      <c r="O516" s="277"/>
      <c r="P516" s="277"/>
      <c r="Q516" s="277"/>
      <c r="R516" s="277"/>
      <c r="S516" s="277"/>
      <c r="T516" s="278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79" t="s">
        <v>154</v>
      </c>
      <c r="AU516" s="279" t="s">
        <v>83</v>
      </c>
      <c r="AV516" s="15" t="s">
        <v>81</v>
      </c>
      <c r="AW516" s="15" t="s">
        <v>30</v>
      </c>
      <c r="AX516" s="15" t="s">
        <v>73</v>
      </c>
      <c r="AY516" s="279" t="s">
        <v>135</v>
      </c>
    </row>
    <row r="517" s="13" customFormat="1">
      <c r="A517" s="13"/>
      <c r="B517" s="248"/>
      <c r="C517" s="249"/>
      <c r="D517" s="244" t="s">
        <v>154</v>
      </c>
      <c r="E517" s="250" t="s">
        <v>1</v>
      </c>
      <c r="F517" s="251" t="s">
        <v>745</v>
      </c>
      <c r="G517" s="249"/>
      <c r="H517" s="252">
        <v>350.779</v>
      </c>
      <c r="I517" s="253"/>
      <c r="J517" s="249"/>
      <c r="K517" s="249"/>
      <c r="L517" s="254"/>
      <c r="M517" s="255"/>
      <c r="N517" s="256"/>
      <c r="O517" s="256"/>
      <c r="P517" s="256"/>
      <c r="Q517" s="256"/>
      <c r="R517" s="256"/>
      <c r="S517" s="256"/>
      <c r="T517" s="257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8" t="s">
        <v>154</v>
      </c>
      <c r="AU517" s="258" t="s">
        <v>83</v>
      </c>
      <c r="AV517" s="13" t="s">
        <v>83</v>
      </c>
      <c r="AW517" s="13" t="s">
        <v>30</v>
      </c>
      <c r="AX517" s="13" t="s">
        <v>81</v>
      </c>
      <c r="AY517" s="258" t="s">
        <v>135</v>
      </c>
    </row>
    <row r="518" s="2" customFormat="1" ht="24.15" customHeight="1">
      <c r="A518" s="38"/>
      <c r="B518" s="39"/>
      <c r="C518" s="230" t="s">
        <v>746</v>
      </c>
      <c r="D518" s="230" t="s">
        <v>137</v>
      </c>
      <c r="E518" s="231" t="s">
        <v>747</v>
      </c>
      <c r="F518" s="232" t="s">
        <v>748</v>
      </c>
      <c r="G518" s="233" t="s">
        <v>291</v>
      </c>
      <c r="H518" s="234">
        <v>16.699999999999999</v>
      </c>
      <c r="I518" s="235"/>
      <c r="J518" s="236">
        <f>ROUND(I518*H518,2)</f>
        <v>0</v>
      </c>
      <c r="K518" s="237"/>
      <c r="L518" s="44"/>
      <c r="M518" s="238" t="s">
        <v>1</v>
      </c>
      <c r="N518" s="239" t="s">
        <v>38</v>
      </c>
      <c r="O518" s="91"/>
      <c r="P518" s="240">
        <f>O518*H518</f>
        <v>0</v>
      </c>
      <c r="Q518" s="240">
        <v>0</v>
      </c>
      <c r="R518" s="240">
        <f>Q518*H518</f>
        <v>0</v>
      </c>
      <c r="S518" s="240">
        <v>0</v>
      </c>
      <c r="T518" s="241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42" t="s">
        <v>231</v>
      </c>
      <c r="AT518" s="242" t="s">
        <v>137</v>
      </c>
      <c r="AU518" s="242" t="s">
        <v>83</v>
      </c>
      <c r="AY518" s="17" t="s">
        <v>135</v>
      </c>
      <c r="BE518" s="243">
        <f>IF(N518="základní",J518,0)</f>
        <v>0</v>
      </c>
      <c r="BF518" s="243">
        <f>IF(N518="snížená",J518,0)</f>
        <v>0</v>
      </c>
      <c r="BG518" s="243">
        <f>IF(N518="zákl. přenesená",J518,0)</f>
        <v>0</v>
      </c>
      <c r="BH518" s="243">
        <f>IF(N518="sníž. přenesená",J518,0)</f>
        <v>0</v>
      </c>
      <c r="BI518" s="243">
        <f>IF(N518="nulová",J518,0)</f>
        <v>0</v>
      </c>
      <c r="BJ518" s="17" t="s">
        <v>81</v>
      </c>
      <c r="BK518" s="243">
        <f>ROUND(I518*H518,2)</f>
        <v>0</v>
      </c>
      <c r="BL518" s="17" t="s">
        <v>231</v>
      </c>
      <c r="BM518" s="242" t="s">
        <v>749</v>
      </c>
    </row>
    <row r="519" s="2" customFormat="1">
      <c r="A519" s="38"/>
      <c r="B519" s="39"/>
      <c r="C519" s="40"/>
      <c r="D519" s="244" t="s">
        <v>143</v>
      </c>
      <c r="E519" s="40"/>
      <c r="F519" s="245" t="s">
        <v>750</v>
      </c>
      <c r="G519" s="40"/>
      <c r="H519" s="40"/>
      <c r="I519" s="197"/>
      <c r="J519" s="40"/>
      <c r="K519" s="40"/>
      <c r="L519" s="44"/>
      <c r="M519" s="246"/>
      <c r="N519" s="247"/>
      <c r="O519" s="91"/>
      <c r="P519" s="91"/>
      <c r="Q519" s="91"/>
      <c r="R519" s="91"/>
      <c r="S519" s="91"/>
      <c r="T519" s="92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T519" s="17" t="s">
        <v>143</v>
      </c>
      <c r="AU519" s="17" t="s">
        <v>83</v>
      </c>
    </row>
    <row r="520" s="12" customFormat="1" ht="22.8" customHeight="1">
      <c r="A520" s="12"/>
      <c r="B520" s="214"/>
      <c r="C520" s="215"/>
      <c r="D520" s="216" t="s">
        <v>72</v>
      </c>
      <c r="E520" s="228" t="s">
        <v>751</v>
      </c>
      <c r="F520" s="228" t="s">
        <v>752</v>
      </c>
      <c r="G520" s="215"/>
      <c r="H520" s="215"/>
      <c r="I520" s="218"/>
      <c r="J520" s="229">
        <f>BK520</f>
        <v>0</v>
      </c>
      <c r="K520" s="215"/>
      <c r="L520" s="220"/>
      <c r="M520" s="221"/>
      <c r="N520" s="222"/>
      <c r="O520" s="222"/>
      <c r="P520" s="223">
        <f>SUM(P521:P524)</f>
        <v>0</v>
      </c>
      <c r="Q520" s="222"/>
      <c r="R520" s="223">
        <f>SUM(R521:R524)</f>
        <v>0.048653300000000003</v>
      </c>
      <c r="S520" s="222"/>
      <c r="T520" s="224">
        <f>SUM(T521:T524)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25" t="s">
        <v>83</v>
      </c>
      <c r="AT520" s="226" t="s">
        <v>72</v>
      </c>
      <c r="AU520" s="226" t="s">
        <v>81</v>
      </c>
      <c r="AY520" s="225" t="s">
        <v>135</v>
      </c>
      <c r="BK520" s="227">
        <f>SUM(BK521:BK524)</f>
        <v>0</v>
      </c>
    </row>
    <row r="521" s="2" customFormat="1" ht="24.15" customHeight="1">
      <c r="A521" s="38"/>
      <c r="B521" s="39"/>
      <c r="C521" s="230" t="s">
        <v>753</v>
      </c>
      <c r="D521" s="230" t="s">
        <v>137</v>
      </c>
      <c r="E521" s="231" t="s">
        <v>754</v>
      </c>
      <c r="F521" s="232" t="s">
        <v>755</v>
      </c>
      <c r="G521" s="233" t="s">
        <v>173</v>
      </c>
      <c r="H521" s="234">
        <v>128.035</v>
      </c>
      <c r="I521" s="235"/>
      <c r="J521" s="236">
        <f>ROUND(I521*H521,2)</f>
        <v>0</v>
      </c>
      <c r="K521" s="237"/>
      <c r="L521" s="44"/>
      <c r="M521" s="238" t="s">
        <v>1</v>
      </c>
      <c r="N521" s="239" t="s">
        <v>38</v>
      </c>
      <c r="O521" s="91"/>
      <c r="P521" s="240">
        <f>O521*H521</f>
        <v>0</v>
      </c>
      <c r="Q521" s="240">
        <v>0.00011</v>
      </c>
      <c r="R521" s="240">
        <f>Q521*H521</f>
        <v>0.01408385</v>
      </c>
      <c r="S521" s="240">
        <v>0</v>
      </c>
      <c r="T521" s="241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42" t="s">
        <v>231</v>
      </c>
      <c r="AT521" s="242" t="s">
        <v>137</v>
      </c>
      <c r="AU521" s="242" t="s">
        <v>83</v>
      </c>
      <c r="AY521" s="17" t="s">
        <v>135</v>
      </c>
      <c r="BE521" s="243">
        <f>IF(N521="základní",J521,0)</f>
        <v>0</v>
      </c>
      <c r="BF521" s="243">
        <f>IF(N521="snížená",J521,0)</f>
        <v>0</v>
      </c>
      <c r="BG521" s="243">
        <f>IF(N521="zákl. přenesená",J521,0)</f>
        <v>0</v>
      </c>
      <c r="BH521" s="243">
        <f>IF(N521="sníž. přenesená",J521,0)</f>
        <v>0</v>
      </c>
      <c r="BI521" s="243">
        <f>IF(N521="nulová",J521,0)</f>
        <v>0</v>
      </c>
      <c r="BJ521" s="17" t="s">
        <v>81</v>
      </c>
      <c r="BK521" s="243">
        <f>ROUND(I521*H521,2)</f>
        <v>0</v>
      </c>
      <c r="BL521" s="17" t="s">
        <v>231</v>
      </c>
      <c r="BM521" s="242" t="s">
        <v>756</v>
      </c>
    </row>
    <row r="522" s="2" customFormat="1">
      <c r="A522" s="38"/>
      <c r="B522" s="39"/>
      <c r="C522" s="40"/>
      <c r="D522" s="244" t="s">
        <v>143</v>
      </c>
      <c r="E522" s="40"/>
      <c r="F522" s="245" t="s">
        <v>757</v>
      </c>
      <c r="G522" s="40"/>
      <c r="H522" s="40"/>
      <c r="I522" s="197"/>
      <c r="J522" s="40"/>
      <c r="K522" s="40"/>
      <c r="L522" s="44"/>
      <c r="M522" s="246"/>
      <c r="N522" s="247"/>
      <c r="O522" s="91"/>
      <c r="P522" s="91"/>
      <c r="Q522" s="91"/>
      <c r="R522" s="91"/>
      <c r="S522" s="91"/>
      <c r="T522" s="92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7" t="s">
        <v>143</v>
      </c>
      <c r="AU522" s="17" t="s">
        <v>83</v>
      </c>
    </row>
    <row r="523" s="2" customFormat="1" ht="24.15" customHeight="1">
      <c r="A523" s="38"/>
      <c r="B523" s="39"/>
      <c r="C523" s="230" t="s">
        <v>758</v>
      </c>
      <c r="D523" s="230" t="s">
        <v>137</v>
      </c>
      <c r="E523" s="231" t="s">
        <v>759</v>
      </c>
      <c r="F523" s="232" t="s">
        <v>760</v>
      </c>
      <c r="G523" s="233" t="s">
        <v>173</v>
      </c>
      <c r="H523" s="234">
        <v>128.035</v>
      </c>
      <c r="I523" s="235"/>
      <c r="J523" s="236">
        <f>ROUND(I523*H523,2)</f>
        <v>0</v>
      </c>
      <c r="K523" s="237"/>
      <c r="L523" s="44"/>
      <c r="M523" s="238" t="s">
        <v>1</v>
      </c>
      <c r="N523" s="239" t="s">
        <v>38</v>
      </c>
      <c r="O523" s="91"/>
      <c r="P523" s="240">
        <f>O523*H523</f>
        <v>0</v>
      </c>
      <c r="Q523" s="240">
        <v>0.00027</v>
      </c>
      <c r="R523" s="240">
        <f>Q523*H523</f>
        <v>0.034569450000000002</v>
      </c>
      <c r="S523" s="240">
        <v>0</v>
      </c>
      <c r="T523" s="241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42" t="s">
        <v>231</v>
      </c>
      <c r="AT523" s="242" t="s">
        <v>137</v>
      </c>
      <c r="AU523" s="242" t="s">
        <v>83</v>
      </c>
      <c r="AY523" s="17" t="s">
        <v>135</v>
      </c>
      <c r="BE523" s="243">
        <f>IF(N523="základní",J523,0)</f>
        <v>0</v>
      </c>
      <c r="BF523" s="243">
        <f>IF(N523="snížená",J523,0)</f>
        <v>0</v>
      </c>
      <c r="BG523" s="243">
        <f>IF(N523="zákl. přenesená",J523,0)</f>
        <v>0</v>
      </c>
      <c r="BH523" s="243">
        <f>IF(N523="sníž. přenesená",J523,0)</f>
        <v>0</v>
      </c>
      <c r="BI523" s="243">
        <f>IF(N523="nulová",J523,0)</f>
        <v>0</v>
      </c>
      <c r="BJ523" s="17" t="s">
        <v>81</v>
      </c>
      <c r="BK523" s="243">
        <f>ROUND(I523*H523,2)</f>
        <v>0</v>
      </c>
      <c r="BL523" s="17" t="s">
        <v>231</v>
      </c>
      <c r="BM523" s="242" t="s">
        <v>761</v>
      </c>
    </row>
    <row r="524" s="2" customFormat="1">
      <c r="A524" s="38"/>
      <c r="B524" s="39"/>
      <c r="C524" s="40"/>
      <c r="D524" s="244" t="s">
        <v>143</v>
      </c>
      <c r="E524" s="40"/>
      <c r="F524" s="245" t="s">
        <v>762</v>
      </c>
      <c r="G524" s="40"/>
      <c r="H524" s="40"/>
      <c r="I524" s="197"/>
      <c r="J524" s="40"/>
      <c r="K524" s="40"/>
      <c r="L524" s="44"/>
      <c r="M524" s="246"/>
      <c r="N524" s="247"/>
      <c r="O524" s="91"/>
      <c r="P524" s="91"/>
      <c r="Q524" s="91"/>
      <c r="R524" s="91"/>
      <c r="S524" s="91"/>
      <c r="T524" s="92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143</v>
      </c>
      <c r="AU524" s="17" t="s">
        <v>83</v>
      </c>
    </row>
    <row r="525" s="12" customFormat="1" ht="25.92" customHeight="1">
      <c r="A525" s="12"/>
      <c r="B525" s="214"/>
      <c r="C525" s="215"/>
      <c r="D525" s="216" t="s">
        <v>72</v>
      </c>
      <c r="E525" s="217" t="s">
        <v>112</v>
      </c>
      <c r="F525" s="217" t="s">
        <v>763</v>
      </c>
      <c r="G525" s="215"/>
      <c r="H525" s="215"/>
      <c r="I525" s="218"/>
      <c r="J525" s="219">
        <f>BK525</f>
        <v>0</v>
      </c>
      <c r="K525" s="215"/>
      <c r="L525" s="220"/>
      <c r="M525" s="221"/>
      <c r="N525" s="222"/>
      <c r="O525" s="222"/>
      <c r="P525" s="223">
        <f>P526+P531+P534+P537</f>
        <v>0</v>
      </c>
      <c r="Q525" s="222"/>
      <c r="R525" s="223">
        <f>R526+R531+R534+R537</f>
        <v>0</v>
      </c>
      <c r="S525" s="222"/>
      <c r="T525" s="224">
        <f>T526+T531+T534+T537</f>
        <v>0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25" t="s">
        <v>160</v>
      </c>
      <c r="AT525" s="226" t="s">
        <v>72</v>
      </c>
      <c r="AU525" s="226" t="s">
        <v>73</v>
      </c>
      <c r="AY525" s="225" t="s">
        <v>135</v>
      </c>
      <c r="BK525" s="227">
        <f>BK526+BK531+BK534+BK537</f>
        <v>0</v>
      </c>
    </row>
    <row r="526" s="12" customFormat="1" ht="22.8" customHeight="1">
      <c r="A526" s="12"/>
      <c r="B526" s="214"/>
      <c r="C526" s="215"/>
      <c r="D526" s="216" t="s">
        <v>72</v>
      </c>
      <c r="E526" s="228" t="s">
        <v>764</v>
      </c>
      <c r="F526" s="228" t="s">
        <v>765</v>
      </c>
      <c r="G526" s="215"/>
      <c r="H526" s="215"/>
      <c r="I526" s="218"/>
      <c r="J526" s="229">
        <f>BK526</f>
        <v>0</v>
      </c>
      <c r="K526" s="215"/>
      <c r="L526" s="220"/>
      <c r="M526" s="221"/>
      <c r="N526" s="222"/>
      <c r="O526" s="222"/>
      <c r="P526" s="223">
        <f>SUM(P527:P530)</f>
        <v>0</v>
      </c>
      <c r="Q526" s="222"/>
      <c r="R526" s="223">
        <f>SUM(R527:R530)</f>
        <v>0</v>
      </c>
      <c r="S526" s="222"/>
      <c r="T526" s="224">
        <f>SUM(T527:T530)</f>
        <v>0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225" t="s">
        <v>160</v>
      </c>
      <c r="AT526" s="226" t="s">
        <v>72</v>
      </c>
      <c r="AU526" s="226" t="s">
        <v>81</v>
      </c>
      <c r="AY526" s="225" t="s">
        <v>135</v>
      </c>
      <c r="BK526" s="227">
        <f>SUM(BK527:BK530)</f>
        <v>0</v>
      </c>
    </row>
    <row r="527" s="2" customFormat="1" ht="16.5" customHeight="1">
      <c r="A527" s="38"/>
      <c r="B527" s="39"/>
      <c r="C527" s="230" t="s">
        <v>766</v>
      </c>
      <c r="D527" s="230" t="s">
        <v>137</v>
      </c>
      <c r="E527" s="231" t="s">
        <v>767</v>
      </c>
      <c r="F527" s="232" t="s">
        <v>768</v>
      </c>
      <c r="G527" s="233" t="s">
        <v>452</v>
      </c>
      <c r="H527" s="234">
        <v>1</v>
      </c>
      <c r="I527" s="235"/>
      <c r="J527" s="236">
        <f>ROUND(I527*H527,2)</f>
        <v>0</v>
      </c>
      <c r="K527" s="237"/>
      <c r="L527" s="44"/>
      <c r="M527" s="238" t="s">
        <v>1</v>
      </c>
      <c r="N527" s="239" t="s">
        <v>38</v>
      </c>
      <c r="O527" s="91"/>
      <c r="P527" s="240">
        <f>O527*H527</f>
        <v>0</v>
      </c>
      <c r="Q527" s="240">
        <v>0</v>
      </c>
      <c r="R527" s="240">
        <f>Q527*H527</f>
        <v>0</v>
      </c>
      <c r="S527" s="240">
        <v>0</v>
      </c>
      <c r="T527" s="241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42" t="s">
        <v>769</v>
      </c>
      <c r="AT527" s="242" t="s">
        <v>137</v>
      </c>
      <c r="AU527" s="242" t="s">
        <v>83</v>
      </c>
      <c r="AY527" s="17" t="s">
        <v>135</v>
      </c>
      <c r="BE527" s="243">
        <f>IF(N527="základní",J527,0)</f>
        <v>0</v>
      </c>
      <c r="BF527" s="243">
        <f>IF(N527="snížená",J527,0)</f>
        <v>0</v>
      </c>
      <c r="BG527" s="243">
        <f>IF(N527="zákl. přenesená",J527,0)</f>
        <v>0</v>
      </c>
      <c r="BH527" s="243">
        <f>IF(N527="sníž. přenesená",J527,0)</f>
        <v>0</v>
      </c>
      <c r="BI527" s="243">
        <f>IF(N527="nulová",J527,0)</f>
        <v>0</v>
      </c>
      <c r="BJ527" s="17" t="s">
        <v>81</v>
      </c>
      <c r="BK527" s="243">
        <f>ROUND(I527*H527,2)</f>
        <v>0</v>
      </c>
      <c r="BL527" s="17" t="s">
        <v>769</v>
      </c>
      <c r="BM527" s="242" t="s">
        <v>770</v>
      </c>
    </row>
    <row r="528" s="2" customFormat="1">
      <c r="A528" s="38"/>
      <c r="B528" s="39"/>
      <c r="C528" s="40"/>
      <c r="D528" s="244" t="s">
        <v>143</v>
      </c>
      <c r="E528" s="40"/>
      <c r="F528" s="245" t="s">
        <v>768</v>
      </c>
      <c r="G528" s="40"/>
      <c r="H528" s="40"/>
      <c r="I528" s="197"/>
      <c r="J528" s="40"/>
      <c r="K528" s="40"/>
      <c r="L528" s="44"/>
      <c r="M528" s="246"/>
      <c r="N528" s="247"/>
      <c r="O528" s="91"/>
      <c r="P528" s="91"/>
      <c r="Q528" s="91"/>
      <c r="R528" s="91"/>
      <c r="S528" s="91"/>
      <c r="T528" s="92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143</v>
      </c>
      <c r="AU528" s="17" t="s">
        <v>83</v>
      </c>
    </row>
    <row r="529" s="2" customFormat="1" ht="16.5" customHeight="1">
      <c r="A529" s="38"/>
      <c r="B529" s="39"/>
      <c r="C529" s="230" t="s">
        <v>771</v>
      </c>
      <c r="D529" s="230" t="s">
        <v>137</v>
      </c>
      <c r="E529" s="231" t="s">
        <v>772</v>
      </c>
      <c r="F529" s="232" t="s">
        <v>773</v>
      </c>
      <c r="G529" s="233" t="s">
        <v>452</v>
      </c>
      <c r="H529" s="234">
        <v>1</v>
      </c>
      <c r="I529" s="235"/>
      <c r="J529" s="236">
        <f>ROUND(I529*H529,2)</f>
        <v>0</v>
      </c>
      <c r="K529" s="237"/>
      <c r="L529" s="44"/>
      <c r="M529" s="238" t="s">
        <v>1</v>
      </c>
      <c r="N529" s="239" t="s">
        <v>38</v>
      </c>
      <c r="O529" s="91"/>
      <c r="P529" s="240">
        <f>O529*H529</f>
        <v>0</v>
      </c>
      <c r="Q529" s="240">
        <v>0</v>
      </c>
      <c r="R529" s="240">
        <f>Q529*H529</f>
        <v>0</v>
      </c>
      <c r="S529" s="240">
        <v>0</v>
      </c>
      <c r="T529" s="241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42" t="s">
        <v>769</v>
      </c>
      <c r="AT529" s="242" t="s">
        <v>137</v>
      </c>
      <c r="AU529" s="242" t="s">
        <v>83</v>
      </c>
      <c r="AY529" s="17" t="s">
        <v>135</v>
      </c>
      <c r="BE529" s="243">
        <f>IF(N529="základní",J529,0)</f>
        <v>0</v>
      </c>
      <c r="BF529" s="243">
        <f>IF(N529="snížená",J529,0)</f>
        <v>0</v>
      </c>
      <c r="BG529" s="243">
        <f>IF(N529="zákl. přenesená",J529,0)</f>
        <v>0</v>
      </c>
      <c r="BH529" s="243">
        <f>IF(N529="sníž. přenesená",J529,0)</f>
        <v>0</v>
      </c>
      <c r="BI529" s="243">
        <f>IF(N529="nulová",J529,0)</f>
        <v>0</v>
      </c>
      <c r="BJ529" s="17" t="s">
        <v>81</v>
      </c>
      <c r="BK529" s="243">
        <f>ROUND(I529*H529,2)</f>
        <v>0</v>
      </c>
      <c r="BL529" s="17" t="s">
        <v>769</v>
      </c>
      <c r="BM529" s="242" t="s">
        <v>774</v>
      </c>
    </row>
    <row r="530" s="2" customFormat="1">
      <c r="A530" s="38"/>
      <c r="B530" s="39"/>
      <c r="C530" s="40"/>
      <c r="D530" s="244" t="s">
        <v>143</v>
      </c>
      <c r="E530" s="40"/>
      <c r="F530" s="245" t="s">
        <v>773</v>
      </c>
      <c r="G530" s="40"/>
      <c r="H530" s="40"/>
      <c r="I530" s="197"/>
      <c r="J530" s="40"/>
      <c r="K530" s="40"/>
      <c r="L530" s="44"/>
      <c r="M530" s="246"/>
      <c r="N530" s="247"/>
      <c r="O530" s="91"/>
      <c r="P530" s="91"/>
      <c r="Q530" s="91"/>
      <c r="R530" s="91"/>
      <c r="S530" s="91"/>
      <c r="T530" s="92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143</v>
      </c>
      <c r="AU530" s="17" t="s">
        <v>83</v>
      </c>
    </row>
    <row r="531" s="12" customFormat="1" ht="22.8" customHeight="1">
      <c r="A531" s="12"/>
      <c r="B531" s="214"/>
      <c r="C531" s="215"/>
      <c r="D531" s="216" t="s">
        <v>72</v>
      </c>
      <c r="E531" s="228" t="s">
        <v>775</v>
      </c>
      <c r="F531" s="228" t="s">
        <v>111</v>
      </c>
      <c r="G531" s="215"/>
      <c r="H531" s="215"/>
      <c r="I531" s="218"/>
      <c r="J531" s="229">
        <f>BK531</f>
        <v>0</v>
      </c>
      <c r="K531" s="215"/>
      <c r="L531" s="220"/>
      <c r="M531" s="221"/>
      <c r="N531" s="222"/>
      <c r="O531" s="222"/>
      <c r="P531" s="223">
        <f>SUM(P532:P533)</f>
        <v>0</v>
      </c>
      <c r="Q531" s="222"/>
      <c r="R531" s="223">
        <f>SUM(R532:R533)</f>
        <v>0</v>
      </c>
      <c r="S531" s="222"/>
      <c r="T531" s="224">
        <f>SUM(T532:T533)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25" t="s">
        <v>160</v>
      </c>
      <c r="AT531" s="226" t="s">
        <v>72</v>
      </c>
      <c r="AU531" s="226" t="s">
        <v>81</v>
      </c>
      <c r="AY531" s="225" t="s">
        <v>135</v>
      </c>
      <c r="BK531" s="227">
        <f>SUM(BK532:BK533)</f>
        <v>0</v>
      </c>
    </row>
    <row r="532" s="2" customFormat="1" ht="16.5" customHeight="1">
      <c r="A532" s="38"/>
      <c r="B532" s="39"/>
      <c r="C532" s="230" t="s">
        <v>776</v>
      </c>
      <c r="D532" s="230" t="s">
        <v>137</v>
      </c>
      <c r="E532" s="231" t="s">
        <v>777</v>
      </c>
      <c r="F532" s="232" t="s">
        <v>111</v>
      </c>
      <c r="G532" s="233" t="s">
        <v>452</v>
      </c>
      <c r="H532" s="234">
        <v>1</v>
      </c>
      <c r="I532" s="235"/>
      <c r="J532" s="236">
        <f>ROUND(I532*H532,2)</f>
        <v>0</v>
      </c>
      <c r="K532" s="237"/>
      <c r="L532" s="44"/>
      <c r="M532" s="238" t="s">
        <v>1</v>
      </c>
      <c r="N532" s="239" t="s">
        <v>38</v>
      </c>
      <c r="O532" s="91"/>
      <c r="P532" s="240">
        <f>O532*H532</f>
        <v>0</v>
      </c>
      <c r="Q532" s="240">
        <v>0</v>
      </c>
      <c r="R532" s="240">
        <f>Q532*H532</f>
        <v>0</v>
      </c>
      <c r="S532" s="240">
        <v>0</v>
      </c>
      <c r="T532" s="241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42" t="s">
        <v>769</v>
      </c>
      <c r="AT532" s="242" t="s">
        <v>137</v>
      </c>
      <c r="AU532" s="242" t="s">
        <v>83</v>
      </c>
      <c r="AY532" s="17" t="s">
        <v>135</v>
      </c>
      <c r="BE532" s="243">
        <f>IF(N532="základní",J532,0)</f>
        <v>0</v>
      </c>
      <c r="BF532" s="243">
        <f>IF(N532="snížená",J532,0)</f>
        <v>0</v>
      </c>
      <c r="BG532" s="243">
        <f>IF(N532="zákl. přenesená",J532,0)</f>
        <v>0</v>
      </c>
      <c r="BH532" s="243">
        <f>IF(N532="sníž. přenesená",J532,0)</f>
        <v>0</v>
      </c>
      <c r="BI532" s="243">
        <f>IF(N532="nulová",J532,0)</f>
        <v>0</v>
      </c>
      <c r="BJ532" s="17" t="s">
        <v>81</v>
      </c>
      <c r="BK532" s="243">
        <f>ROUND(I532*H532,2)</f>
        <v>0</v>
      </c>
      <c r="BL532" s="17" t="s">
        <v>769</v>
      </c>
      <c r="BM532" s="242" t="s">
        <v>778</v>
      </c>
    </row>
    <row r="533" s="2" customFormat="1">
      <c r="A533" s="38"/>
      <c r="B533" s="39"/>
      <c r="C533" s="40"/>
      <c r="D533" s="244" t="s">
        <v>143</v>
      </c>
      <c r="E533" s="40"/>
      <c r="F533" s="245" t="s">
        <v>111</v>
      </c>
      <c r="G533" s="40"/>
      <c r="H533" s="40"/>
      <c r="I533" s="197"/>
      <c r="J533" s="40"/>
      <c r="K533" s="40"/>
      <c r="L533" s="44"/>
      <c r="M533" s="246"/>
      <c r="N533" s="247"/>
      <c r="O533" s="91"/>
      <c r="P533" s="91"/>
      <c r="Q533" s="91"/>
      <c r="R533" s="91"/>
      <c r="S533" s="91"/>
      <c r="T533" s="92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T533" s="17" t="s">
        <v>143</v>
      </c>
      <c r="AU533" s="17" t="s">
        <v>83</v>
      </c>
    </row>
    <row r="534" s="12" customFormat="1" ht="22.8" customHeight="1">
      <c r="A534" s="12"/>
      <c r="B534" s="214"/>
      <c r="C534" s="215"/>
      <c r="D534" s="216" t="s">
        <v>72</v>
      </c>
      <c r="E534" s="228" t="s">
        <v>779</v>
      </c>
      <c r="F534" s="228" t="s">
        <v>115</v>
      </c>
      <c r="G534" s="215"/>
      <c r="H534" s="215"/>
      <c r="I534" s="218"/>
      <c r="J534" s="229">
        <f>BK534</f>
        <v>0</v>
      </c>
      <c r="K534" s="215"/>
      <c r="L534" s="220"/>
      <c r="M534" s="221"/>
      <c r="N534" s="222"/>
      <c r="O534" s="222"/>
      <c r="P534" s="223">
        <f>SUM(P535:P536)</f>
        <v>0</v>
      </c>
      <c r="Q534" s="222"/>
      <c r="R534" s="223">
        <f>SUM(R535:R536)</f>
        <v>0</v>
      </c>
      <c r="S534" s="222"/>
      <c r="T534" s="224">
        <f>SUM(T535:T536)</f>
        <v>0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225" t="s">
        <v>160</v>
      </c>
      <c r="AT534" s="226" t="s">
        <v>72</v>
      </c>
      <c r="AU534" s="226" t="s">
        <v>81</v>
      </c>
      <c r="AY534" s="225" t="s">
        <v>135</v>
      </c>
      <c r="BK534" s="227">
        <f>SUM(BK535:BK536)</f>
        <v>0</v>
      </c>
    </row>
    <row r="535" s="2" customFormat="1" ht="16.5" customHeight="1">
      <c r="A535" s="38"/>
      <c r="B535" s="39"/>
      <c r="C535" s="230" t="s">
        <v>780</v>
      </c>
      <c r="D535" s="230" t="s">
        <v>137</v>
      </c>
      <c r="E535" s="231" t="s">
        <v>781</v>
      </c>
      <c r="F535" s="232" t="s">
        <v>782</v>
      </c>
      <c r="G535" s="233" t="s">
        <v>452</v>
      </c>
      <c r="H535" s="234">
        <v>1</v>
      </c>
      <c r="I535" s="235"/>
      <c r="J535" s="236">
        <f>ROUND(I535*H535,2)</f>
        <v>0</v>
      </c>
      <c r="K535" s="237"/>
      <c r="L535" s="44"/>
      <c r="M535" s="238" t="s">
        <v>1</v>
      </c>
      <c r="N535" s="239" t="s">
        <v>38</v>
      </c>
      <c r="O535" s="91"/>
      <c r="P535" s="240">
        <f>O535*H535</f>
        <v>0</v>
      </c>
      <c r="Q535" s="240">
        <v>0</v>
      </c>
      <c r="R535" s="240">
        <f>Q535*H535</f>
        <v>0</v>
      </c>
      <c r="S535" s="240">
        <v>0</v>
      </c>
      <c r="T535" s="241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42" t="s">
        <v>769</v>
      </c>
      <c r="AT535" s="242" t="s">
        <v>137</v>
      </c>
      <c r="AU535" s="242" t="s">
        <v>83</v>
      </c>
      <c r="AY535" s="17" t="s">
        <v>135</v>
      </c>
      <c r="BE535" s="243">
        <f>IF(N535="základní",J535,0)</f>
        <v>0</v>
      </c>
      <c r="BF535" s="243">
        <f>IF(N535="snížená",J535,0)</f>
        <v>0</v>
      </c>
      <c r="BG535" s="243">
        <f>IF(N535="zákl. přenesená",J535,0)</f>
        <v>0</v>
      </c>
      <c r="BH535" s="243">
        <f>IF(N535="sníž. přenesená",J535,0)</f>
        <v>0</v>
      </c>
      <c r="BI535" s="243">
        <f>IF(N535="nulová",J535,0)</f>
        <v>0</v>
      </c>
      <c r="BJ535" s="17" t="s">
        <v>81</v>
      </c>
      <c r="BK535" s="243">
        <f>ROUND(I535*H535,2)</f>
        <v>0</v>
      </c>
      <c r="BL535" s="17" t="s">
        <v>769</v>
      </c>
      <c r="BM535" s="242" t="s">
        <v>783</v>
      </c>
    </row>
    <row r="536" s="2" customFormat="1">
      <c r="A536" s="38"/>
      <c r="B536" s="39"/>
      <c r="C536" s="40"/>
      <c r="D536" s="244" t="s">
        <v>143</v>
      </c>
      <c r="E536" s="40"/>
      <c r="F536" s="245" t="s">
        <v>784</v>
      </c>
      <c r="G536" s="40"/>
      <c r="H536" s="40"/>
      <c r="I536" s="197"/>
      <c r="J536" s="40"/>
      <c r="K536" s="40"/>
      <c r="L536" s="44"/>
      <c r="M536" s="246"/>
      <c r="N536" s="247"/>
      <c r="O536" s="91"/>
      <c r="P536" s="91"/>
      <c r="Q536" s="91"/>
      <c r="R536" s="91"/>
      <c r="S536" s="91"/>
      <c r="T536" s="92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T536" s="17" t="s">
        <v>143</v>
      </c>
      <c r="AU536" s="17" t="s">
        <v>83</v>
      </c>
    </row>
    <row r="537" s="12" customFormat="1" ht="22.8" customHeight="1">
      <c r="A537" s="12"/>
      <c r="B537" s="214"/>
      <c r="C537" s="215"/>
      <c r="D537" s="216" t="s">
        <v>72</v>
      </c>
      <c r="E537" s="228" t="s">
        <v>785</v>
      </c>
      <c r="F537" s="228" t="s">
        <v>88</v>
      </c>
      <c r="G537" s="215"/>
      <c r="H537" s="215"/>
      <c r="I537" s="218"/>
      <c r="J537" s="229">
        <f>BK537</f>
        <v>0</v>
      </c>
      <c r="K537" s="215"/>
      <c r="L537" s="220"/>
      <c r="M537" s="221"/>
      <c r="N537" s="222"/>
      <c r="O537" s="222"/>
      <c r="P537" s="223">
        <f>SUM(P538:P558)</f>
        <v>0</v>
      </c>
      <c r="Q537" s="222"/>
      <c r="R537" s="223">
        <f>SUM(R538:R558)</f>
        <v>0</v>
      </c>
      <c r="S537" s="222"/>
      <c r="T537" s="224">
        <f>SUM(T538:T558)</f>
        <v>0</v>
      </c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R537" s="225" t="s">
        <v>160</v>
      </c>
      <c r="AT537" s="226" t="s">
        <v>72</v>
      </c>
      <c r="AU537" s="226" t="s">
        <v>81</v>
      </c>
      <c r="AY537" s="225" t="s">
        <v>135</v>
      </c>
      <c r="BK537" s="227">
        <f>SUM(BK538:BK558)</f>
        <v>0</v>
      </c>
    </row>
    <row r="538" s="2" customFormat="1" ht="16.5" customHeight="1">
      <c r="A538" s="38"/>
      <c r="B538" s="39"/>
      <c r="C538" s="230" t="s">
        <v>786</v>
      </c>
      <c r="D538" s="230" t="s">
        <v>137</v>
      </c>
      <c r="E538" s="231" t="s">
        <v>787</v>
      </c>
      <c r="F538" s="232" t="s">
        <v>788</v>
      </c>
      <c r="G538" s="233" t="s">
        <v>789</v>
      </c>
      <c r="H538" s="234">
        <v>3</v>
      </c>
      <c r="I538" s="235"/>
      <c r="J538" s="236">
        <f>ROUND(I538*H538,2)</f>
        <v>0</v>
      </c>
      <c r="K538" s="237"/>
      <c r="L538" s="44"/>
      <c r="M538" s="238" t="s">
        <v>1</v>
      </c>
      <c r="N538" s="239" t="s">
        <v>38</v>
      </c>
      <c r="O538" s="91"/>
      <c r="P538" s="240">
        <f>O538*H538</f>
        <v>0</v>
      </c>
      <c r="Q538" s="240">
        <v>0</v>
      </c>
      <c r="R538" s="240">
        <f>Q538*H538</f>
        <v>0</v>
      </c>
      <c r="S538" s="240">
        <v>0</v>
      </c>
      <c r="T538" s="241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42" t="s">
        <v>769</v>
      </c>
      <c r="AT538" s="242" t="s">
        <v>137</v>
      </c>
      <c r="AU538" s="242" t="s">
        <v>83</v>
      </c>
      <c r="AY538" s="17" t="s">
        <v>135</v>
      </c>
      <c r="BE538" s="243">
        <f>IF(N538="základní",J538,0)</f>
        <v>0</v>
      </c>
      <c r="BF538" s="243">
        <f>IF(N538="snížená",J538,0)</f>
        <v>0</v>
      </c>
      <c r="BG538" s="243">
        <f>IF(N538="zákl. přenesená",J538,0)</f>
        <v>0</v>
      </c>
      <c r="BH538" s="243">
        <f>IF(N538="sníž. přenesená",J538,0)</f>
        <v>0</v>
      </c>
      <c r="BI538" s="243">
        <f>IF(N538="nulová",J538,0)</f>
        <v>0</v>
      </c>
      <c r="BJ538" s="17" t="s">
        <v>81</v>
      </c>
      <c r="BK538" s="243">
        <f>ROUND(I538*H538,2)</f>
        <v>0</v>
      </c>
      <c r="BL538" s="17" t="s">
        <v>769</v>
      </c>
      <c r="BM538" s="242" t="s">
        <v>790</v>
      </c>
    </row>
    <row r="539" s="2" customFormat="1">
      <c r="A539" s="38"/>
      <c r="B539" s="39"/>
      <c r="C539" s="40"/>
      <c r="D539" s="244" t="s">
        <v>143</v>
      </c>
      <c r="E539" s="40"/>
      <c r="F539" s="245" t="s">
        <v>788</v>
      </c>
      <c r="G539" s="40"/>
      <c r="H539" s="40"/>
      <c r="I539" s="197"/>
      <c r="J539" s="40"/>
      <c r="K539" s="40"/>
      <c r="L539" s="44"/>
      <c r="M539" s="246"/>
      <c r="N539" s="247"/>
      <c r="O539" s="91"/>
      <c r="P539" s="91"/>
      <c r="Q539" s="91"/>
      <c r="R539" s="91"/>
      <c r="S539" s="91"/>
      <c r="T539" s="92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143</v>
      </c>
      <c r="AU539" s="17" t="s">
        <v>83</v>
      </c>
    </row>
    <row r="540" s="15" customFormat="1">
      <c r="A540" s="15"/>
      <c r="B540" s="270"/>
      <c r="C540" s="271"/>
      <c r="D540" s="244" t="s">
        <v>154</v>
      </c>
      <c r="E540" s="272" t="s">
        <v>1</v>
      </c>
      <c r="F540" s="273" t="s">
        <v>791</v>
      </c>
      <c r="G540" s="271"/>
      <c r="H540" s="272" t="s">
        <v>1</v>
      </c>
      <c r="I540" s="274"/>
      <c r="J540" s="271"/>
      <c r="K540" s="271"/>
      <c r="L540" s="275"/>
      <c r="M540" s="276"/>
      <c r="N540" s="277"/>
      <c r="O540" s="277"/>
      <c r="P540" s="277"/>
      <c r="Q540" s="277"/>
      <c r="R540" s="277"/>
      <c r="S540" s="277"/>
      <c r="T540" s="278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79" t="s">
        <v>154</v>
      </c>
      <c r="AU540" s="279" t="s">
        <v>83</v>
      </c>
      <c r="AV540" s="15" t="s">
        <v>81</v>
      </c>
      <c r="AW540" s="15" t="s">
        <v>30</v>
      </c>
      <c r="AX540" s="15" t="s">
        <v>73</v>
      </c>
      <c r="AY540" s="279" t="s">
        <v>135</v>
      </c>
    </row>
    <row r="541" s="13" customFormat="1">
      <c r="A541" s="13"/>
      <c r="B541" s="248"/>
      <c r="C541" s="249"/>
      <c r="D541" s="244" t="s">
        <v>154</v>
      </c>
      <c r="E541" s="250" t="s">
        <v>1</v>
      </c>
      <c r="F541" s="251" t="s">
        <v>83</v>
      </c>
      <c r="G541" s="249"/>
      <c r="H541" s="252">
        <v>2</v>
      </c>
      <c r="I541" s="253"/>
      <c r="J541" s="249"/>
      <c r="K541" s="249"/>
      <c r="L541" s="254"/>
      <c r="M541" s="255"/>
      <c r="N541" s="256"/>
      <c r="O541" s="256"/>
      <c r="P541" s="256"/>
      <c r="Q541" s="256"/>
      <c r="R541" s="256"/>
      <c r="S541" s="256"/>
      <c r="T541" s="257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8" t="s">
        <v>154</v>
      </c>
      <c r="AU541" s="258" t="s">
        <v>83</v>
      </c>
      <c r="AV541" s="13" t="s">
        <v>83</v>
      </c>
      <c r="AW541" s="13" t="s">
        <v>30</v>
      </c>
      <c r="AX541" s="13" t="s">
        <v>73</v>
      </c>
      <c r="AY541" s="258" t="s">
        <v>135</v>
      </c>
    </row>
    <row r="542" s="15" customFormat="1">
      <c r="A542" s="15"/>
      <c r="B542" s="270"/>
      <c r="C542" s="271"/>
      <c r="D542" s="244" t="s">
        <v>154</v>
      </c>
      <c r="E542" s="272" t="s">
        <v>1</v>
      </c>
      <c r="F542" s="273" t="s">
        <v>792</v>
      </c>
      <c r="G542" s="271"/>
      <c r="H542" s="272" t="s">
        <v>1</v>
      </c>
      <c r="I542" s="274"/>
      <c r="J542" s="271"/>
      <c r="K542" s="271"/>
      <c r="L542" s="275"/>
      <c r="M542" s="276"/>
      <c r="N542" s="277"/>
      <c r="O542" s="277"/>
      <c r="P542" s="277"/>
      <c r="Q542" s="277"/>
      <c r="R542" s="277"/>
      <c r="S542" s="277"/>
      <c r="T542" s="278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79" t="s">
        <v>154</v>
      </c>
      <c r="AU542" s="279" t="s">
        <v>83</v>
      </c>
      <c r="AV542" s="15" t="s">
        <v>81</v>
      </c>
      <c r="AW542" s="15" t="s">
        <v>30</v>
      </c>
      <c r="AX542" s="15" t="s">
        <v>73</v>
      </c>
      <c r="AY542" s="279" t="s">
        <v>135</v>
      </c>
    </row>
    <row r="543" s="13" customFormat="1">
      <c r="A543" s="13"/>
      <c r="B543" s="248"/>
      <c r="C543" s="249"/>
      <c r="D543" s="244" t="s">
        <v>154</v>
      </c>
      <c r="E543" s="250" t="s">
        <v>1</v>
      </c>
      <c r="F543" s="251" t="s">
        <v>81</v>
      </c>
      <c r="G543" s="249"/>
      <c r="H543" s="252">
        <v>1</v>
      </c>
      <c r="I543" s="253"/>
      <c r="J543" s="249"/>
      <c r="K543" s="249"/>
      <c r="L543" s="254"/>
      <c r="M543" s="255"/>
      <c r="N543" s="256"/>
      <c r="O543" s="256"/>
      <c r="P543" s="256"/>
      <c r="Q543" s="256"/>
      <c r="R543" s="256"/>
      <c r="S543" s="256"/>
      <c r="T543" s="257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8" t="s">
        <v>154</v>
      </c>
      <c r="AU543" s="258" t="s">
        <v>83</v>
      </c>
      <c r="AV543" s="13" t="s">
        <v>83</v>
      </c>
      <c r="AW543" s="13" t="s">
        <v>30</v>
      </c>
      <c r="AX543" s="13" t="s">
        <v>73</v>
      </c>
      <c r="AY543" s="258" t="s">
        <v>135</v>
      </c>
    </row>
    <row r="544" s="15" customFormat="1">
      <c r="A544" s="15"/>
      <c r="B544" s="270"/>
      <c r="C544" s="271"/>
      <c r="D544" s="244" t="s">
        <v>154</v>
      </c>
      <c r="E544" s="272" t="s">
        <v>1</v>
      </c>
      <c r="F544" s="273" t="s">
        <v>793</v>
      </c>
      <c r="G544" s="271"/>
      <c r="H544" s="272" t="s">
        <v>1</v>
      </c>
      <c r="I544" s="274"/>
      <c r="J544" s="271"/>
      <c r="K544" s="271"/>
      <c r="L544" s="275"/>
      <c r="M544" s="276"/>
      <c r="N544" s="277"/>
      <c r="O544" s="277"/>
      <c r="P544" s="277"/>
      <c r="Q544" s="277"/>
      <c r="R544" s="277"/>
      <c r="S544" s="277"/>
      <c r="T544" s="278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79" t="s">
        <v>154</v>
      </c>
      <c r="AU544" s="279" t="s">
        <v>83</v>
      </c>
      <c r="AV544" s="15" t="s">
        <v>81</v>
      </c>
      <c r="AW544" s="15" t="s">
        <v>30</v>
      </c>
      <c r="AX544" s="15" t="s">
        <v>73</v>
      </c>
      <c r="AY544" s="279" t="s">
        <v>135</v>
      </c>
    </row>
    <row r="545" s="13" customFormat="1">
      <c r="A545" s="13"/>
      <c r="B545" s="248"/>
      <c r="C545" s="249"/>
      <c r="D545" s="244" t="s">
        <v>154</v>
      </c>
      <c r="E545" s="250" t="s">
        <v>1</v>
      </c>
      <c r="F545" s="251" t="s">
        <v>149</v>
      </c>
      <c r="G545" s="249"/>
      <c r="H545" s="252">
        <v>3</v>
      </c>
      <c r="I545" s="253"/>
      <c r="J545" s="249"/>
      <c r="K545" s="249"/>
      <c r="L545" s="254"/>
      <c r="M545" s="255"/>
      <c r="N545" s="256"/>
      <c r="O545" s="256"/>
      <c r="P545" s="256"/>
      <c r="Q545" s="256"/>
      <c r="R545" s="256"/>
      <c r="S545" s="256"/>
      <c r="T545" s="257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8" t="s">
        <v>154</v>
      </c>
      <c r="AU545" s="258" t="s">
        <v>83</v>
      </c>
      <c r="AV545" s="13" t="s">
        <v>83</v>
      </c>
      <c r="AW545" s="13" t="s">
        <v>30</v>
      </c>
      <c r="AX545" s="13" t="s">
        <v>81</v>
      </c>
      <c r="AY545" s="258" t="s">
        <v>135</v>
      </c>
    </row>
    <row r="546" s="2" customFormat="1" ht="33" customHeight="1">
      <c r="A546" s="38"/>
      <c r="B546" s="39"/>
      <c r="C546" s="230" t="s">
        <v>794</v>
      </c>
      <c r="D546" s="230" t="s">
        <v>137</v>
      </c>
      <c r="E546" s="231" t="s">
        <v>795</v>
      </c>
      <c r="F546" s="232" t="s">
        <v>796</v>
      </c>
      <c r="G546" s="233" t="s">
        <v>789</v>
      </c>
      <c r="H546" s="234">
        <v>82.25</v>
      </c>
      <c r="I546" s="235"/>
      <c r="J546" s="236">
        <f>ROUND(I546*H546,2)</f>
        <v>0</v>
      </c>
      <c r="K546" s="237"/>
      <c r="L546" s="44"/>
      <c r="M546" s="238" t="s">
        <v>1</v>
      </c>
      <c r="N546" s="239" t="s">
        <v>38</v>
      </c>
      <c r="O546" s="91"/>
      <c r="P546" s="240">
        <f>O546*H546</f>
        <v>0</v>
      </c>
      <c r="Q546" s="240">
        <v>0</v>
      </c>
      <c r="R546" s="240">
        <f>Q546*H546</f>
        <v>0</v>
      </c>
      <c r="S546" s="240">
        <v>0</v>
      </c>
      <c r="T546" s="241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42" t="s">
        <v>769</v>
      </c>
      <c r="AT546" s="242" t="s">
        <v>137</v>
      </c>
      <c r="AU546" s="242" t="s">
        <v>83</v>
      </c>
      <c r="AY546" s="17" t="s">
        <v>135</v>
      </c>
      <c r="BE546" s="243">
        <f>IF(N546="základní",J546,0)</f>
        <v>0</v>
      </c>
      <c r="BF546" s="243">
        <f>IF(N546="snížená",J546,0)</f>
        <v>0</v>
      </c>
      <c r="BG546" s="243">
        <f>IF(N546="zákl. přenesená",J546,0)</f>
        <v>0</v>
      </c>
      <c r="BH546" s="243">
        <f>IF(N546="sníž. přenesená",J546,0)</f>
        <v>0</v>
      </c>
      <c r="BI546" s="243">
        <f>IF(N546="nulová",J546,0)</f>
        <v>0</v>
      </c>
      <c r="BJ546" s="17" t="s">
        <v>81</v>
      </c>
      <c r="BK546" s="243">
        <f>ROUND(I546*H546,2)</f>
        <v>0</v>
      </c>
      <c r="BL546" s="17" t="s">
        <v>769</v>
      </c>
      <c r="BM546" s="242" t="s">
        <v>797</v>
      </c>
    </row>
    <row r="547" s="15" customFormat="1">
      <c r="A547" s="15"/>
      <c r="B547" s="270"/>
      <c r="C547" s="271"/>
      <c r="D547" s="244" t="s">
        <v>154</v>
      </c>
      <c r="E547" s="272" t="s">
        <v>1</v>
      </c>
      <c r="F547" s="273" t="s">
        <v>798</v>
      </c>
      <c r="G547" s="271"/>
      <c r="H547" s="272" t="s">
        <v>1</v>
      </c>
      <c r="I547" s="274"/>
      <c r="J547" s="271"/>
      <c r="K547" s="271"/>
      <c r="L547" s="275"/>
      <c r="M547" s="276"/>
      <c r="N547" s="277"/>
      <c r="O547" s="277"/>
      <c r="P547" s="277"/>
      <c r="Q547" s="277"/>
      <c r="R547" s="277"/>
      <c r="S547" s="277"/>
      <c r="T547" s="278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79" t="s">
        <v>154</v>
      </c>
      <c r="AU547" s="279" t="s">
        <v>83</v>
      </c>
      <c r="AV547" s="15" t="s">
        <v>81</v>
      </c>
      <c r="AW547" s="15" t="s">
        <v>30</v>
      </c>
      <c r="AX547" s="15" t="s">
        <v>73</v>
      </c>
      <c r="AY547" s="279" t="s">
        <v>135</v>
      </c>
    </row>
    <row r="548" s="15" customFormat="1">
      <c r="A548" s="15"/>
      <c r="B548" s="270"/>
      <c r="C548" s="271"/>
      <c r="D548" s="244" t="s">
        <v>154</v>
      </c>
      <c r="E548" s="272" t="s">
        <v>1</v>
      </c>
      <c r="F548" s="273" t="s">
        <v>799</v>
      </c>
      <c r="G548" s="271"/>
      <c r="H548" s="272" t="s">
        <v>1</v>
      </c>
      <c r="I548" s="274"/>
      <c r="J548" s="271"/>
      <c r="K548" s="271"/>
      <c r="L548" s="275"/>
      <c r="M548" s="276"/>
      <c r="N548" s="277"/>
      <c r="O548" s="277"/>
      <c r="P548" s="277"/>
      <c r="Q548" s="277"/>
      <c r="R548" s="277"/>
      <c r="S548" s="277"/>
      <c r="T548" s="278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79" t="s">
        <v>154</v>
      </c>
      <c r="AU548" s="279" t="s">
        <v>83</v>
      </c>
      <c r="AV548" s="15" t="s">
        <v>81</v>
      </c>
      <c r="AW548" s="15" t="s">
        <v>30</v>
      </c>
      <c r="AX548" s="15" t="s">
        <v>73</v>
      </c>
      <c r="AY548" s="279" t="s">
        <v>135</v>
      </c>
    </row>
    <row r="549" s="13" customFormat="1">
      <c r="A549" s="13"/>
      <c r="B549" s="248"/>
      <c r="C549" s="249"/>
      <c r="D549" s="244" t="s">
        <v>154</v>
      </c>
      <c r="E549" s="250" t="s">
        <v>1</v>
      </c>
      <c r="F549" s="251" t="s">
        <v>800</v>
      </c>
      <c r="G549" s="249"/>
      <c r="H549" s="252">
        <v>3.5</v>
      </c>
      <c r="I549" s="253"/>
      <c r="J549" s="249"/>
      <c r="K549" s="249"/>
      <c r="L549" s="254"/>
      <c r="M549" s="255"/>
      <c r="N549" s="256"/>
      <c r="O549" s="256"/>
      <c r="P549" s="256"/>
      <c r="Q549" s="256"/>
      <c r="R549" s="256"/>
      <c r="S549" s="256"/>
      <c r="T549" s="257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8" t="s">
        <v>154</v>
      </c>
      <c r="AU549" s="258" t="s">
        <v>83</v>
      </c>
      <c r="AV549" s="13" t="s">
        <v>83</v>
      </c>
      <c r="AW549" s="13" t="s">
        <v>30</v>
      </c>
      <c r="AX549" s="13" t="s">
        <v>73</v>
      </c>
      <c r="AY549" s="258" t="s">
        <v>135</v>
      </c>
    </row>
    <row r="550" s="15" customFormat="1">
      <c r="A550" s="15"/>
      <c r="B550" s="270"/>
      <c r="C550" s="271"/>
      <c r="D550" s="244" t="s">
        <v>154</v>
      </c>
      <c r="E550" s="272" t="s">
        <v>1</v>
      </c>
      <c r="F550" s="273" t="s">
        <v>801</v>
      </c>
      <c r="G550" s="271"/>
      <c r="H550" s="272" t="s">
        <v>1</v>
      </c>
      <c r="I550" s="274"/>
      <c r="J550" s="271"/>
      <c r="K550" s="271"/>
      <c r="L550" s="275"/>
      <c r="M550" s="276"/>
      <c r="N550" s="277"/>
      <c r="O550" s="277"/>
      <c r="P550" s="277"/>
      <c r="Q550" s="277"/>
      <c r="R550" s="277"/>
      <c r="S550" s="277"/>
      <c r="T550" s="278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79" t="s">
        <v>154</v>
      </c>
      <c r="AU550" s="279" t="s">
        <v>83</v>
      </c>
      <c r="AV550" s="15" t="s">
        <v>81</v>
      </c>
      <c r="AW550" s="15" t="s">
        <v>30</v>
      </c>
      <c r="AX550" s="15" t="s">
        <v>73</v>
      </c>
      <c r="AY550" s="279" t="s">
        <v>135</v>
      </c>
    </row>
    <row r="551" s="15" customFormat="1">
      <c r="A551" s="15"/>
      <c r="B551" s="270"/>
      <c r="C551" s="271"/>
      <c r="D551" s="244" t="s">
        <v>154</v>
      </c>
      <c r="E551" s="272" t="s">
        <v>1</v>
      </c>
      <c r="F551" s="273" t="s">
        <v>802</v>
      </c>
      <c r="G551" s="271"/>
      <c r="H551" s="272" t="s">
        <v>1</v>
      </c>
      <c r="I551" s="274"/>
      <c r="J551" s="271"/>
      <c r="K551" s="271"/>
      <c r="L551" s="275"/>
      <c r="M551" s="276"/>
      <c r="N551" s="277"/>
      <c r="O551" s="277"/>
      <c r="P551" s="277"/>
      <c r="Q551" s="277"/>
      <c r="R551" s="277"/>
      <c r="S551" s="277"/>
      <c r="T551" s="278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79" t="s">
        <v>154</v>
      </c>
      <c r="AU551" s="279" t="s">
        <v>83</v>
      </c>
      <c r="AV551" s="15" t="s">
        <v>81</v>
      </c>
      <c r="AW551" s="15" t="s">
        <v>30</v>
      </c>
      <c r="AX551" s="15" t="s">
        <v>73</v>
      </c>
      <c r="AY551" s="279" t="s">
        <v>135</v>
      </c>
    </row>
    <row r="552" s="13" customFormat="1">
      <c r="A552" s="13"/>
      <c r="B552" s="248"/>
      <c r="C552" s="249"/>
      <c r="D552" s="244" t="s">
        <v>154</v>
      </c>
      <c r="E552" s="250" t="s">
        <v>1</v>
      </c>
      <c r="F552" s="251" t="s">
        <v>803</v>
      </c>
      <c r="G552" s="249"/>
      <c r="H552" s="252">
        <v>43.75</v>
      </c>
      <c r="I552" s="253"/>
      <c r="J552" s="249"/>
      <c r="K552" s="249"/>
      <c r="L552" s="254"/>
      <c r="M552" s="255"/>
      <c r="N552" s="256"/>
      <c r="O552" s="256"/>
      <c r="P552" s="256"/>
      <c r="Q552" s="256"/>
      <c r="R552" s="256"/>
      <c r="S552" s="256"/>
      <c r="T552" s="257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8" t="s">
        <v>154</v>
      </c>
      <c r="AU552" s="258" t="s">
        <v>83</v>
      </c>
      <c r="AV552" s="13" t="s">
        <v>83</v>
      </c>
      <c r="AW552" s="13" t="s">
        <v>30</v>
      </c>
      <c r="AX552" s="13" t="s">
        <v>73</v>
      </c>
      <c r="AY552" s="258" t="s">
        <v>135</v>
      </c>
    </row>
    <row r="553" s="15" customFormat="1">
      <c r="A553" s="15"/>
      <c r="B553" s="270"/>
      <c r="C553" s="271"/>
      <c r="D553" s="244" t="s">
        <v>154</v>
      </c>
      <c r="E553" s="272" t="s">
        <v>1</v>
      </c>
      <c r="F553" s="273" t="s">
        <v>804</v>
      </c>
      <c r="G553" s="271"/>
      <c r="H553" s="272" t="s">
        <v>1</v>
      </c>
      <c r="I553" s="274"/>
      <c r="J553" s="271"/>
      <c r="K553" s="271"/>
      <c r="L553" s="275"/>
      <c r="M553" s="276"/>
      <c r="N553" s="277"/>
      <c r="O553" s="277"/>
      <c r="P553" s="277"/>
      <c r="Q553" s="277"/>
      <c r="R553" s="277"/>
      <c r="S553" s="277"/>
      <c r="T553" s="278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79" t="s">
        <v>154</v>
      </c>
      <c r="AU553" s="279" t="s">
        <v>83</v>
      </c>
      <c r="AV553" s="15" t="s">
        <v>81</v>
      </c>
      <c r="AW553" s="15" t="s">
        <v>30</v>
      </c>
      <c r="AX553" s="15" t="s">
        <v>73</v>
      </c>
      <c r="AY553" s="279" t="s">
        <v>135</v>
      </c>
    </row>
    <row r="554" s="15" customFormat="1">
      <c r="A554" s="15"/>
      <c r="B554" s="270"/>
      <c r="C554" s="271"/>
      <c r="D554" s="244" t="s">
        <v>154</v>
      </c>
      <c r="E554" s="272" t="s">
        <v>1</v>
      </c>
      <c r="F554" s="273" t="s">
        <v>805</v>
      </c>
      <c r="G554" s="271"/>
      <c r="H554" s="272" t="s">
        <v>1</v>
      </c>
      <c r="I554" s="274"/>
      <c r="J554" s="271"/>
      <c r="K554" s="271"/>
      <c r="L554" s="275"/>
      <c r="M554" s="276"/>
      <c r="N554" s="277"/>
      <c r="O554" s="277"/>
      <c r="P554" s="277"/>
      <c r="Q554" s="277"/>
      <c r="R554" s="277"/>
      <c r="S554" s="277"/>
      <c r="T554" s="278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79" t="s">
        <v>154</v>
      </c>
      <c r="AU554" s="279" t="s">
        <v>83</v>
      </c>
      <c r="AV554" s="15" t="s">
        <v>81</v>
      </c>
      <c r="AW554" s="15" t="s">
        <v>30</v>
      </c>
      <c r="AX554" s="15" t="s">
        <v>73</v>
      </c>
      <c r="AY554" s="279" t="s">
        <v>135</v>
      </c>
    </row>
    <row r="555" s="15" customFormat="1">
      <c r="A555" s="15"/>
      <c r="B555" s="270"/>
      <c r="C555" s="271"/>
      <c r="D555" s="244" t="s">
        <v>154</v>
      </c>
      <c r="E555" s="272" t="s">
        <v>1</v>
      </c>
      <c r="F555" s="273" t="s">
        <v>806</v>
      </c>
      <c r="G555" s="271"/>
      <c r="H555" s="272" t="s">
        <v>1</v>
      </c>
      <c r="I555" s="274"/>
      <c r="J555" s="271"/>
      <c r="K555" s="271"/>
      <c r="L555" s="275"/>
      <c r="M555" s="276"/>
      <c r="N555" s="277"/>
      <c r="O555" s="277"/>
      <c r="P555" s="277"/>
      <c r="Q555" s="277"/>
      <c r="R555" s="277"/>
      <c r="S555" s="277"/>
      <c r="T555" s="278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79" t="s">
        <v>154</v>
      </c>
      <c r="AU555" s="279" t="s">
        <v>83</v>
      </c>
      <c r="AV555" s="15" t="s">
        <v>81</v>
      </c>
      <c r="AW555" s="15" t="s">
        <v>30</v>
      </c>
      <c r="AX555" s="15" t="s">
        <v>73</v>
      </c>
      <c r="AY555" s="279" t="s">
        <v>135</v>
      </c>
    </row>
    <row r="556" s="15" customFormat="1">
      <c r="A556" s="15"/>
      <c r="B556" s="270"/>
      <c r="C556" s="271"/>
      <c r="D556" s="244" t="s">
        <v>154</v>
      </c>
      <c r="E556" s="272" t="s">
        <v>1</v>
      </c>
      <c r="F556" s="273" t="s">
        <v>807</v>
      </c>
      <c r="G556" s="271"/>
      <c r="H556" s="272" t="s">
        <v>1</v>
      </c>
      <c r="I556" s="274"/>
      <c r="J556" s="271"/>
      <c r="K556" s="271"/>
      <c r="L556" s="275"/>
      <c r="M556" s="276"/>
      <c r="N556" s="277"/>
      <c r="O556" s="277"/>
      <c r="P556" s="277"/>
      <c r="Q556" s="277"/>
      <c r="R556" s="277"/>
      <c r="S556" s="277"/>
      <c r="T556" s="278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79" t="s">
        <v>154</v>
      </c>
      <c r="AU556" s="279" t="s">
        <v>83</v>
      </c>
      <c r="AV556" s="15" t="s">
        <v>81</v>
      </c>
      <c r="AW556" s="15" t="s">
        <v>30</v>
      </c>
      <c r="AX556" s="15" t="s">
        <v>73</v>
      </c>
      <c r="AY556" s="279" t="s">
        <v>135</v>
      </c>
    </row>
    <row r="557" s="13" customFormat="1">
      <c r="A557" s="13"/>
      <c r="B557" s="248"/>
      <c r="C557" s="249"/>
      <c r="D557" s="244" t="s">
        <v>154</v>
      </c>
      <c r="E557" s="250" t="s">
        <v>1</v>
      </c>
      <c r="F557" s="251" t="s">
        <v>808</v>
      </c>
      <c r="G557" s="249"/>
      <c r="H557" s="252">
        <v>35</v>
      </c>
      <c r="I557" s="253"/>
      <c r="J557" s="249"/>
      <c r="K557" s="249"/>
      <c r="L557" s="254"/>
      <c r="M557" s="255"/>
      <c r="N557" s="256"/>
      <c r="O557" s="256"/>
      <c r="P557" s="256"/>
      <c r="Q557" s="256"/>
      <c r="R557" s="256"/>
      <c r="S557" s="256"/>
      <c r="T557" s="257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8" t="s">
        <v>154</v>
      </c>
      <c r="AU557" s="258" t="s">
        <v>83</v>
      </c>
      <c r="AV557" s="13" t="s">
        <v>83</v>
      </c>
      <c r="AW557" s="13" t="s">
        <v>30</v>
      </c>
      <c r="AX557" s="13" t="s">
        <v>73</v>
      </c>
      <c r="AY557" s="258" t="s">
        <v>135</v>
      </c>
    </row>
    <row r="558" s="14" customFormat="1">
      <c r="A558" s="14"/>
      <c r="B558" s="259"/>
      <c r="C558" s="260"/>
      <c r="D558" s="244" t="s">
        <v>154</v>
      </c>
      <c r="E558" s="261" t="s">
        <v>1</v>
      </c>
      <c r="F558" s="262" t="s">
        <v>155</v>
      </c>
      <c r="G558" s="260"/>
      <c r="H558" s="263">
        <v>82.25</v>
      </c>
      <c r="I558" s="264"/>
      <c r="J558" s="260"/>
      <c r="K558" s="260"/>
      <c r="L558" s="265"/>
      <c r="M558" s="292"/>
      <c r="N558" s="293"/>
      <c r="O558" s="293"/>
      <c r="P558" s="293"/>
      <c r="Q558" s="293"/>
      <c r="R558" s="293"/>
      <c r="S558" s="293"/>
      <c r="T558" s="29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69" t="s">
        <v>154</v>
      </c>
      <c r="AU558" s="269" t="s">
        <v>83</v>
      </c>
      <c r="AV558" s="14" t="s">
        <v>141</v>
      </c>
      <c r="AW558" s="14" t="s">
        <v>30</v>
      </c>
      <c r="AX558" s="14" t="s">
        <v>81</v>
      </c>
      <c r="AY558" s="269" t="s">
        <v>135</v>
      </c>
    </row>
    <row r="559" s="2" customFormat="1" ht="6.96" customHeight="1">
      <c r="A559" s="38"/>
      <c r="B559" s="66"/>
      <c r="C559" s="67"/>
      <c r="D559" s="67"/>
      <c r="E559" s="67"/>
      <c r="F559" s="67"/>
      <c r="G559" s="67"/>
      <c r="H559" s="67"/>
      <c r="I559" s="67"/>
      <c r="J559" s="67"/>
      <c r="K559" s="67"/>
      <c r="L559" s="44"/>
      <c r="M559" s="38"/>
      <c r="O559" s="38"/>
      <c r="P559" s="38"/>
      <c r="Q559" s="38"/>
      <c r="R559" s="38"/>
      <c r="S559" s="38"/>
      <c r="T559" s="38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</row>
  </sheetData>
  <sheetProtection sheet="1" autoFilter="0" formatColumns="0" formatRows="0" objects="1" scenarios="1" spinCount="100000" saltValue="gxAMVw8EQ4PYy5wqf+QGEC3I7EasOppI4O81Ng4Fhq1ozuXmsmHT9ARBjf+BBlLHE23DnkT25vNDfmhCFw7H4Q==" hashValue="H3ejeyT1ZDPoTB6cu6v0C7YnPgp9PeS0vAsM8LW8TEzWuykzV1Y0uehk0dbD8PAuPsKHWIk4nBwPqwyDaCCISw==" algorithmName="SHA-512" password="CC35"/>
  <autoFilter ref="C141:K558"/>
  <mergeCells count="14">
    <mergeCell ref="E7:H7"/>
    <mergeCell ref="E9:H9"/>
    <mergeCell ref="E18:H18"/>
    <mergeCell ref="E27:H27"/>
    <mergeCell ref="E85:H85"/>
    <mergeCell ref="E87:H87"/>
    <mergeCell ref="D116:F116"/>
    <mergeCell ref="D117:F117"/>
    <mergeCell ref="D118:F118"/>
    <mergeCell ref="D119:F119"/>
    <mergeCell ref="D120:F120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TISK\Tisk</dc:creator>
  <cp:lastModifiedBy>TISK\Tisk</cp:lastModifiedBy>
  <dcterms:created xsi:type="dcterms:W3CDTF">2024-01-25T10:44:03Z</dcterms:created>
  <dcterms:modified xsi:type="dcterms:W3CDTF">2024-01-25T10:44:14Z</dcterms:modified>
</cp:coreProperties>
</file>